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95" windowWidth="15195" windowHeight="7965" activeTab="8"/>
  </bookViews>
  <sheets>
    <sheet name="M1" sheetId="1" r:id="rId1"/>
    <sheet name="M2" sheetId="2" r:id="rId2"/>
    <sheet name="M3" sheetId="12" r:id="rId3"/>
    <sheet name="M4" sheetId="11" r:id="rId4"/>
    <sheet name="M5" sheetId="10" r:id="rId5"/>
    <sheet name="M6" sheetId="9" r:id="rId6"/>
    <sheet name="M7" sheetId="8" r:id="rId7"/>
    <sheet name="M8" sheetId="7" r:id="rId8"/>
    <sheet name="M9" sheetId="6" r:id="rId9"/>
    <sheet name="M10" sheetId="5" r:id="rId10"/>
    <sheet name="M11" sheetId="4" r:id="rId11"/>
    <sheet name="M12" sheetId="3" r:id="rId12"/>
  </sheets>
  <externalReferences>
    <externalReference r:id="rId13"/>
  </externalReferences>
  <calcPr calcId="145621"/>
</workbook>
</file>

<file path=xl/calcChain.xml><?xml version="1.0" encoding="utf-8"?>
<calcChain xmlns="http://schemas.openxmlformats.org/spreadsheetml/2006/main">
  <c r="C9" i="3" l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8" i="3"/>
  <c r="C8" i="4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8" i="6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9" i="7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8" i="7"/>
  <c r="C8" i="8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8" i="9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8" i="10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8" i="1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9" i="2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8" i="2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8" i="1"/>
  <c r="E35" i="2" l="1"/>
  <c r="E37" i="6" l="1"/>
  <c r="E41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39" i="6" l="1"/>
  <c r="E42" i="6"/>
  <c r="E38" i="7"/>
  <c r="E16" i="8" l="1"/>
  <c r="E36" i="9"/>
  <c r="E14" i="10" l="1"/>
  <c r="E28" i="11" l="1"/>
  <c r="E16" i="11"/>
  <c r="E12" i="11"/>
  <c r="E36" i="7" l="1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42" i="7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7" i="2"/>
  <c r="E40" i="2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4" i="3"/>
  <c r="E35" i="3"/>
  <c r="E36" i="3"/>
  <c r="E37" i="3"/>
  <c r="E32" i="3"/>
  <c r="E33" i="3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7" i="11"/>
  <c r="E8" i="11"/>
  <c r="E9" i="11"/>
  <c r="E10" i="11"/>
  <c r="E11" i="11"/>
  <c r="E13" i="11"/>
  <c r="E14" i="11"/>
  <c r="E15" i="11"/>
  <c r="E17" i="11"/>
  <c r="E18" i="11"/>
  <c r="E19" i="11"/>
  <c r="E20" i="11"/>
  <c r="E21" i="11"/>
  <c r="E22" i="11"/>
  <c r="E23" i="11"/>
  <c r="E24" i="11"/>
  <c r="E25" i="11"/>
  <c r="E26" i="11"/>
  <c r="E27" i="11"/>
  <c r="E29" i="11"/>
  <c r="E30" i="11"/>
  <c r="E31" i="11"/>
  <c r="E32" i="11"/>
  <c r="E33" i="11"/>
  <c r="E34" i="11"/>
  <c r="E35" i="11"/>
  <c r="E36" i="11"/>
  <c r="E7" i="10"/>
  <c r="E8" i="10"/>
  <c r="E9" i="10"/>
  <c r="E10" i="10"/>
  <c r="E11" i="10"/>
  <c r="E12" i="10"/>
  <c r="E13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30" i="10"/>
  <c r="E33" i="10"/>
  <c r="E34" i="10"/>
  <c r="E35" i="10"/>
  <c r="E36" i="10"/>
  <c r="E37" i="10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7" i="8"/>
  <c r="E8" i="8"/>
  <c r="E9" i="8"/>
  <c r="E10" i="8"/>
  <c r="E11" i="8"/>
  <c r="E12" i="8"/>
  <c r="E13" i="8"/>
  <c r="E14" i="8"/>
  <c r="E15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7" i="7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7" i="4"/>
  <c r="E38" i="3"/>
  <c r="E43" i="3" s="1"/>
  <c r="E38" i="1"/>
  <c r="E43" i="1" s="1"/>
  <c r="E38" i="12"/>
  <c r="E43" i="12" s="1"/>
  <c r="E37" i="11"/>
  <c r="E42" i="11" s="1"/>
  <c r="E38" i="10"/>
  <c r="E43" i="10" s="1"/>
  <c r="E37" i="9"/>
  <c r="E42" i="9" s="1"/>
  <c r="E38" i="8"/>
  <c r="E43" i="8" s="1"/>
  <c r="E43" i="7"/>
  <c r="E38" i="5"/>
  <c r="E43" i="5" s="1"/>
  <c r="E37" i="4"/>
  <c r="E42" i="4" s="1"/>
  <c r="E42" i="3"/>
  <c r="E41" i="4"/>
  <c r="E42" i="5"/>
  <c r="E42" i="8"/>
  <c r="E41" i="9"/>
  <c r="E42" i="10"/>
  <c r="E41" i="11"/>
  <c r="E42" i="12"/>
  <c r="E39" i="2"/>
  <c r="E39" i="1"/>
  <c r="E42" i="1"/>
  <c r="E40" i="7" l="1"/>
  <c r="E40" i="12"/>
  <c r="E37" i="2"/>
  <c r="E36" i="2"/>
  <c r="E39" i="12" s="1"/>
  <c r="E38" i="11" s="1"/>
  <c r="E39" i="10" s="1"/>
  <c r="E38" i="9" s="1"/>
  <c r="E39" i="8" s="1"/>
  <c r="E39" i="7" s="1"/>
  <c r="E40" i="3"/>
  <c r="E39" i="4"/>
  <c r="E40" i="5"/>
  <c r="E40" i="8"/>
  <c r="E39" i="9"/>
  <c r="E40" i="10"/>
  <c r="E39" i="11"/>
  <c r="E40" i="1"/>
  <c r="E41" i="1"/>
  <c r="E38" i="2" l="1"/>
  <c r="E41" i="12" s="1"/>
  <c r="E40" i="11" s="1"/>
  <c r="E41" i="10" s="1"/>
  <c r="E40" i="9" s="1"/>
  <c r="E41" i="8" s="1"/>
  <c r="E41" i="7" s="1"/>
  <c r="E38" i="6"/>
  <c r="E39" i="5" s="1"/>
  <c r="E38" i="4" s="1"/>
  <c r="E39" i="3" s="1"/>
  <c r="E40" i="6" l="1"/>
  <c r="E41" i="5" s="1"/>
  <c r="E40" i="4" s="1"/>
  <c r="E41" i="3" s="1"/>
</calcChain>
</file>

<file path=xl/sharedStrings.xml><?xml version="1.0" encoding="utf-8"?>
<sst xmlns="http://schemas.openxmlformats.org/spreadsheetml/2006/main" count="910" uniqueCount="17">
  <si>
    <t>Пункт</t>
  </si>
  <si>
    <t>Община</t>
  </si>
  <si>
    <t>Дата</t>
  </si>
  <si>
    <t xml:space="preserve">Измерена концентрация </t>
  </si>
  <si>
    <t xml:space="preserve">Превишение на ПС за СДН  </t>
  </si>
  <si>
    <t>[в пъти ПС за СДН]</t>
  </si>
  <si>
    <t>Брой регистрирани данни през месеца:</t>
  </si>
  <si>
    <t>Брой регистрирани данни от началото на годината до момента:</t>
  </si>
  <si>
    <t>Брой регистрирани превишения през месеца:</t>
  </si>
  <si>
    <t>Брой регистрирани превишения от началото на годината до момента:</t>
  </si>
  <si>
    <t>Средномесечна концентрация:</t>
  </si>
  <si>
    <t>Времеви обхват:</t>
  </si>
  <si>
    <t>Бургас</t>
  </si>
  <si>
    <t>DOAS РИОСВ</t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</si>
  <si>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</si>
  <si>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)</t>
    </r>
  </si>
  <si>
    <r>
      <t>ФПЧ</t>
    </r>
    <r>
      <rPr>
        <b/>
        <vertAlign val="subscript"/>
        <sz val="10"/>
        <rFont val="Tahoma"/>
        <family val="2"/>
      </rPr>
      <t>10</t>
    </r>
    <r>
      <rPr>
        <b/>
        <sz val="10"/>
        <rFont val="Tahoma"/>
        <family val="2"/>
        <charset val="204"/>
      </rPr>
      <t xml:space="preserve"> - пункт DOAS РИОСВ - Бургас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</si>
</sst>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\.yyyy\ &quot;г.&quot;;@"/>
    <numFmt numFmtId="165" formatCode="0.000"/>
    <numFmt numFmtId="166" formatCode="0.0"/>
  </numFmts>
  <fonts count="13" x14ac:knownFonts="1">
    <font>
      <sz val="10"/>
      <name val="Arial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63"/>
      <name val="Arial"/>
      <family val="2"/>
    </font>
    <font>
      <b/>
      <vertAlign val="subscript"/>
      <sz val="10"/>
      <name val="Tahoma"/>
      <family val="2"/>
    </font>
    <font>
      <vertAlign val="superscript"/>
      <sz val="10"/>
      <name val="Arial"/>
      <family val="2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 applyProtection="1">
      <alignment horizontal="center" vertical="top" wrapText="1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5" fillId="0" borderId="0" xfId="0" applyFont="1" applyFill="1"/>
    <xf numFmtId="0" fontId="4" fillId="0" borderId="0" xfId="0" applyFont="1" applyFill="1"/>
    <xf numFmtId="0" fontId="4" fillId="2" borderId="2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0" borderId="4" xfId="0" applyNumberForma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 vertical="top" wrapText="1"/>
    </xf>
    <xf numFmtId="165" fontId="4" fillId="2" borderId="9" xfId="0" applyNumberFormat="1" applyFont="1" applyFill="1" applyBorder="1" applyAlignment="1">
      <alignment horizontal="center" vertical="top" wrapText="1"/>
    </xf>
    <xf numFmtId="165" fontId="4" fillId="2" borderId="10" xfId="0" applyNumberFormat="1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2" fontId="4" fillId="2" borderId="10" xfId="0" applyNumberFormat="1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166" fontId="0" fillId="0" borderId="0" xfId="0" applyNumberFormat="1" applyBorder="1" applyAlignment="1">
      <alignment horizontal="center"/>
    </xf>
    <xf numFmtId="166" fontId="4" fillId="2" borderId="4" xfId="0" applyNumberFormat="1" applyFont="1" applyFill="1" applyBorder="1" applyAlignment="1">
      <alignment horizontal="center"/>
    </xf>
    <xf numFmtId="166" fontId="4" fillId="2" borderId="3" xfId="0" applyNumberFormat="1" applyFont="1" applyFill="1" applyBorder="1" applyAlignment="1">
      <alignment horizontal="center"/>
    </xf>
    <xf numFmtId="166" fontId="4" fillId="0" borderId="3" xfId="0" applyNumberFormat="1" applyFont="1" applyBorder="1" applyAlignment="1">
      <alignment horizontal="center" wrapText="1"/>
    </xf>
    <xf numFmtId="166" fontId="4" fillId="0" borderId="4" xfId="0" applyNumberFormat="1" applyFont="1" applyBorder="1" applyAlignment="1">
      <alignment horizontal="center" wrapText="1"/>
    </xf>
    <xf numFmtId="166" fontId="4" fillId="0" borderId="2" xfId="0" applyNumberFormat="1" applyFont="1" applyBorder="1" applyAlignment="1">
      <alignment horizontal="center" wrapText="1"/>
    </xf>
    <xf numFmtId="166" fontId="4" fillId="2" borderId="5" xfId="0" applyNumberFormat="1" applyFont="1" applyFill="1" applyBorder="1" applyAlignment="1">
      <alignment horizontal="center"/>
    </xf>
    <xf numFmtId="0" fontId="12" fillId="0" borderId="0" xfId="0" applyFont="1"/>
    <xf numFmtId="166" fontId="0" fillId="0" borderId="4" xfId="0" applyNumberFormat="1" applyBorder="1" applyAlignment="1">
      <alignment horizontal="center"/>
    </xf>
    <xf numFmtId="166" fontId="6" fillId="0" borderId="4" xfId="0" applyNumberFormat="1" applyFont="1" applyBorder="1" applyAlignment="1">
      <alignment horizontal="center"/>
    </xf>
    <xf numFmtId="166" fontId="7" fillId="2" borderId="4" xfId="0" applyNumberFormat="1" applyFont="1" applyFill="1" applyBorder="1" applyAlignment="1">
      <alignment horizontal="center" vertical="top" wrapText="1"/>
    </xf>
    <xf numFmtId="164" fontId="4" fillId="2" borderId="14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top" wrapText="1"/>
    </xf>
    <xf numFmtId="0" fontId="11" fillId="2" borderId="15" xfId="0" applyFont="1" applyFill="1" applyBorder="1" applyAlignment="1">
      <alignment horizontal="left"/>
    </xf>
    <xf numFmtId="0" fontId="11" fillId="2" borderId="16" xfId="0" applyFont="1" applyFill="1" applyBorder="1" applyAlignment="1">
      <alignment horizontal="left"/>
    </xf>
    <xf numFmtId="0" fontId="11" fillId="2" borderId="17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1" fillId="2" borderId="18" xfId="0" applyFont="1" applyFill="1" applyBorder="1" applyAlignment="1">
      <alignment horizontal="left"/>
    </xf>
    <xf numFmtId="0" fontId="11" fillId="2" borderId="19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" fillId="2" borderId="0" xfId="0" applyFont="1" applyFill="1" applyBorder="1" applyAlignment="1">
      <alignment horizontal="justify"/>
    </xf>
    <xf numFmtId="0" fontId="0" fillId="2" borderId="0" xfId="0" applyFill="1" applyBorder="1" applyAlignment="1"/>
    <xf numFmtId="0" fontId="2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1" fillId="2" borderId="2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imisii%202014,%20%202013/imisii%202014/Copy%20of%20DE_MR_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h"/>
      <sheetName val="30 min"/>
      <sheetName val="60 min"/>
      <sheetName val="ozon 8h"/>
      <sheetName val="PM 10"/>
      <sheetName val="ozon"/>
      <sheetName val="mes P10"/>
      <sheetName val="stirol "/>
      <sheetName val="mes confentr"/>
      <sheetName val="Sheet2"/>
      <sheetName val="god con"/>
      <sheetName val="sr con na Benzenmes"/>
      <sheetName val="sr con na  NO2"/>
      <sheetName val="sr con h2s "/>
      <sheetName val="sr con PH10"/>
      <sheetName val="sr con So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H36" sqref="H36"/>
    </sheetView>
  </sheetViews>
  <sheetFormatPr defaultRowHeight="12.75" x14ac:dyDescent="0.2"/>
  <cols>
    <col min="1" max="1" width="14.85546875" customWidth="1"/>
    <col min="2" max="2" width="11" customWidth="1"/>
    <col min="3" max="3" width="13.28515625" customWidth="1"/>
    <col min="4" max="4" width="15.28515625" customWidth="1"/>
    <col min="5" max="5" width="16.140625" customWidth="1"/>
  </cols>
  <sheetData>
    <row r="1" spans="1:6" ht="12.75" customHeight="1" x14ac:dyDescent="0.2">
      <c r="A1" s="60" t="s">
        <v>16</v>
      </c>
      <c r="B1" s="61"/>
      <c r="C1" s="61"/>
      <c r="D1" s="61"/>
      <c r="E1" s="61"/>
      <c r="F1" s="31"/>
    </row>
    <row r="2" spans="1:6" ht="13.5" thickBot="1" x14ac:dyDescent="0.25">
      <c r="A2" s="62"/>
      <c r="B2" s="61"/>
      <c r="C2" s="61"/>
      <c r="D2" s="61"/>
      <c r="E2" s="61"/>
    </row>
    <row r="3" spans="1:6" ht="37.5" customHeight="1" x14ac:dyDescent="0.2">
      <c r="A3" s="63" t="s">
        <v>0</v>
      </c>
      <c r="B3" s="63" t="s">
        <v>1</v>
      </c>
      <c r="C3" s="63" t="s">
        <v>2</v>
      </c>
      <c r="D3" s="16" t="s">
        <v>3</v>
      </c>
      <c r="E3" s="16" t="s">
        <v>4</v>
      </c>
    </row>
    <row r="4" spans="1:6" ht="30.75" customHeight="1" x14ac:dyDescent="0.2">
      <c r="A4" s="64"/>
      <c r="B4" s="64"/>
      <c r="C4" s="64"/>
      <c r="D4" s="34" t="s">
        <v>14</v>
      </c>
      <c r="E4" s="1" t="s">
        <v>5</v>
      </c>
    </row>
    <row r="5" spans="1:6" ht="14.25" customHeight="1" thickBot="1" x14ac:dyDescent="0.25">
      <c r="A5" s="65"/>
      <c r="B5" s="65"/>
      <c r="C5" s="65"/>
      <c r="D5" s="17"/>
      <c r="E5" s="35" t="s">
        <v>15</v>
      </c>
    </row>
    <row r="6" spans="1:6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6" x14ac:dyDescent="0.2">
      <c r="A7" s="20" t="s">
        <v>13</v>
      </c>
      <c r="B7" s="5" t="s">
        <v>12</v>
      </c>
      <c r="C7" s="6">
        <v>43101</v>
      </c>
      <c r="D7" s="5"/>
      <c r="E7" s="21" t="str">
        <f>IF(D7&gt;50,D7/50,IF(D7&lt;=50,"-"))</f>
        <v>-</v>
      </c>
    </row>
    <row r="8" spans="1:6" x14ac:dyDescent="0.2">
      <c r="A8" s="20" t="s">
        <v>13</v>
      </c>
      <c r="B8" s="7" t="s">
        <v>12</v>
      </c>
      <c r="C8" s="6">
        <f>C7+1</f>
        <v>43102</v>
      </c>
      <c r="D8" s="8">
        <v>41.9</v>
      </c>
      <c r="E8" s="21" t="str">
        <f t="shared" ref="E8:E37" si="0">IF(D8&gt;50,D8/50,IF(D8&lt;=50,"-"))</f>
        <v>-</v>
      </c>
    </row>
    <row r="9" spans="1:6" x14ac:dyDescent="0.2">
      <c r="A9" s="20" t="s">
        <v>13</v>
      </c>
      <c r="B9" s="7" t="s">
        <v>12</v>
      </c>
      <c r="C9" s="6">
        <f t="shared" ref="C9:C37" si="1">C8+1</f>
        <v>43103</v>
      </c>
      <c r="D9" s="8">
        <v>76</v>
      </c>
      <c r="E9" s="21">
        <f t="shared" si="0"/>
        <v>1.52</v>
      </c>
    </row>
    <row r="10" spans="1:6" x14ac:dyDescent="0.2">
      <c r="A10" s="20" t="s">
        <v>13</v>
      </c>
      <c r="B10" s="7" t="s">
        <v>12</v>
      </c>
      <c r="C10" s="6">
        <f t="shared" si="1"/>
        <v>43104</v>
      </c>
      <c r="D10" s="9">
        <v>8.6999999999999993</v>
      </c>
      <c r="E10" s="21" t="str">
        <f t="shared" si="0"/>
        <v>-</v>
      </c>
    </row>
    <row r="11" spans="1:6" x14ac:dyDescent="0.2">
      <c r="A11" s="20" t="s">
        <v>13</v>
      </c>
      <c r="B11" s="7" t="s">
        <v>12</v>
      </c>
      <c r="C11" s="6">
        <f t="shared" si="1"/>
        <v>43105</v>
      </c>
      <c r="D11" s="3">
        <v>146.69999999999999</v>
      </c>
      <c r="E11" s="22">
        <f t="shared" si="0"/>
        <v>2.9339999999999997</v>
      </c>
    </row>
    <row r="12" spans="1:6" x14ac:dyDescent="0.2">
      <c r="A12" s="20" t="s">
        <v>13</v>
      </c>
      <c r="B12" s="7" t="s">
        <v>12</v>
      </c>
      <c r="C12" s="6">
        <f t="shared" si="1"/>
        <v>43106</v>
      </c>
      <c r="D12" s="3">
        <v>90.2</v>
      </c>
      <c r="E12" s="22">
        <f t="shared" si="0"/>
        <v>1.804</v>
      </c>
    </row>
    <row r="13" spans="1:6" x14ac:dyDescent="0.2">
      <c r="A13" s="20" t="s">
        <v>13</v>
      </c>
      <c r="B13" s="7" t="s">
        <v>12</v>
      </c>
      <c r="C13" s="6">
        <f t="shared" si="1"/>
        <v>43107</v>
      </c>
      <c r="D13" s="3">
        <v>91</v>
      </c>
      <c r="E13" s="22">
        <f t="shared" si="0"/>
        <v>1.82</v>
      </c>
    </row>
    <row r="14" spans="1:6" x14ac:dyDescent="0.2">
      <c r="A14" s="20" t="s">
        <v>13</v>
      </c>
      <c r="B14" s="7" t="s">
        <v>12</v>
      </c>
      <c r="C14" s="6">
        <f t="shared" si="1"/>
        <v>43108</v>
      </c>
      <c r="D14" s="3">
        <v>50.6</v>
      </c>
      <c r="E14" s="22">
        <f t="shared" si="0"/>
        <v>1.012</v>
      </c>
    </row>
    <row r="15" spans="1:6" x14ac:dyDescent="0.2">
      <c r="A15" s="20" t="s">
        <v>13</v>
      </c>
      <c r="B15" s="7" t="s">
        <v>12</v>
      </c>
      <c r="C15" s="6">
        <f t="shared" si="1"/>
        <v>43109</v>
      </c>
      <c r="D15" s="3">
        <v>13.8</v>
      </c>
      <c r="E15" s="22" t="str">
        <f t="shared" si="0"/>
        <v>-</v>
      </c>
    </row>
    <row r="16" spans="1:6" x14ac:dyDescent="0.2">
      <c r="A16" s="20" t="s">
        <v>13</v>
      </c>
      <c r="B16" s="7" t="s">
        <v>12</v>
      </c>
      <c r="C16" s="6">
        <f t="shared" si="1"/>
        <v>43110</v>
      </c>
      <c r="D16" s="3">
        <v>25.1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43111</v>
      </c>
      <c r="D17" s="4">
        <v>105.2</v>
      </c>
      <c r="E17" s="22">
        <f t="shared" si="0"/>
        <v>2.1040000000000001</v>
      </c>
    </row>
    <row r="18" spans="1:5" x14ac:dyDescent="0.2">
      <c r="A18" s="20" t="s">
        <v>13</v>
      </c>
      <c r="B18" s="7" t="s">
        <v>12</v>
      </c>
      <c r="C18" s="6">
        <f t="shared" si="1"/>
        <v>43112</v>
      </c>
      <c r="D18" s="2">
        <v>48.1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43113</v>
      </c>
      <c r="D19" s="2">
        <v>15.5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43114</v>
      </c>
      <c r="D20" s="2">
        <v>13.8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43115</v>
      </c>
      <c r="D21" s="2">
        <v>32.799999999999997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43116</v>
      </c>
      <c r="D22" s="2">
        <v>41.4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43117</v>
      </c>
      <c r="D23" s="2">
        <v>16.399999999999999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43118</v>
      </c>
      <c r="D24" s="10">
        <v>19.899999999999999</v>
      </c>
      <c r="E24" s="21" t="str">
        <f>IF(D24&gt;50,D24/50,IF(D24&lt;=50,"-"))</f>
        <v>-</v>
      </c>
    </row>
    <row r="25" spans="1:5" x14ac:dyDescent="0.2">
      <c r="A25" s="20" t="s">
        <v>13</v>
      </c>
      <c r="B25" s="7" t="s">
        <v>12</v>
      </c>
      <c r="C25" s="6">
        <f t="shared" si="1"/>
        <v>43119</v>
      </c>
      <c r="D25" s="3">
        <v>49.1</v>
      </c>
      <c r="E25" s="22" t="str">
        <f>IF(D25&gt;50,D25/50,IF(D25&lt;=50,"-"))</f>
        <v>-</v>
      </c>
    </row>
    <row r="26" spans="1:5" x14ac:dyDescent="0.2">
      <c r="A26" s="20" t="s">
        <v>13</v>
      </c>
      <c r="B26" s="7" t="s">
        <v>12</v>
      </c>
      <c r="C26" s="6">
        <f t="shared" si="1"/>
        <v>43120</v>
      </c>
      <c r="D26" s="3">
        <v>19.3</v>
      </c>
      <c r="E26" s="22" t="str">
        <f>IF(D26&gt;50,D26/50,IF(D26&lt;=50,"-"))</f>
        <v>-</v>
      </c>
    </row>
    <row r="27" spans="1:5" x14ac:dyDescent="0.2">
      <c r="A27" s="20" t="s">
        <v>13</v>
      </c>
      <c r="B27" s="7" t="s">
        <v>12</v>
      </c>
      <c r="C27" s="6">
        <f t="shared" si="1"/>
        <v>43121</v>
      </c>
      <c r="D27" s="4">
        <v>7.2</v>
      </c>
      <c r="E27" s="22" t="str">
        <f>IF(D27&gt;50,D27/50,IF(D27&lt;=50,"-"))</f>
        <v>-</v>
      </c>
    </row>
    <row r="28" spans="1:5" x14ac:dyDescent="0.2">
      <c r="A28" s="20" t="s">
        <v>13</v>
      </c>
      <c r="B28" s="7" t="s">
        <v>12</v>
      </c>
      <c r="C28" s="6">
        <f t="shared" si="1"/>
        <v>43122</v>
      </c>
      <c r="D28" s="2">
        <v>14.1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43123</v>
      </c>
      <c r="D29" s="2">
        <v>22.4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43124</v>
      </c>
      <c r="D30" s="10">
        <v>126.1</v>
      </c>
      <c r="E30" s="21">
        <f t="shared" si="0"/>
        <v>2.5219999999999998</v>
      </c>
    </row>
    <row r="31" spans="1:5" x14ac:dyDescent="0.2">
      <c r="A31" s="20" t="s">
        <v>13</v>
      </c>
      <c r="B31" s="7" t="s">
        <v>12</v>
      </c>
      <c r="C31" s="6">
        <f t="shared" si="1"/>
        <v>43125</v>
      </c>
      <c r="D31" s="3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43126</v>
      </c>
      <c r="D32" s="3">
        <v>87.6</v>
      </c>
      <c r="E32" s="22">
        <f t="shared" si="0"/>
        <v>1.7519999999999998</v>
      </c>
    </row>
    <row r="33" spans="1:9" x14ac:dyDescent="0.2">
      <c r="A33" s="20" t="s">
        <v>13</v>
      </c>
      <c r="B33" s="7" t="s">
        <v>12</v>
      </c>
      <c r="C33" s="6">
        <f t="shared" si="1"/>
        <v>43127</v>
      </c>
      <c r="D33" s="3">
        <v>81.400000000000006</v>
      </c>
      <c r="E33" s="22">
        <f t="shared" si="0"/>
        <v>1.6280000000000001</v>
      </c>
    </row>
    <row r="34" spans="1:9" x14ac:dyDescent="0.2">
      <c r="A34" s="20" t="s">
        <v>13</v>
      </c>
      <c r="B34" s="7" t="s">
        <v>12</v>
      </c>
      <c r="C34" s="6">
        <f t="shared" si="1"/>
        <v>43128</v>
      </c>
      <c r="D34" s="4">
        <v>57.6</v>
      </c>
      <c r="E34" s="22">
        <f t="shared" si="0"/>
        <v>1.1520000000000001</v>
      </c>
    </row>
    <row r="35" spans="1:9" x14ac:dyDescent="0.2">
      <c r="A35" s="20" t="s">
        <v>13</v>
      </c>
      <c r="B35" s="7" t="s">
        <v>12</v>
      </c>
      <c r="C35" s="6">
        <f t="shared" si="1"/>
        <v>43129</v>
      </c>
      <c r="D35" s="2">
        <v>49.2</v>
      </c>
      <c r="E35" s="22" t="str">
        <f t="shared" si="0"/>
        <v>-</v>
      </c>
    </row>
    <row r="36" spans="1:9" x14ac:dyDescent="0.2">
      <c r="A36" s="20" t="s">
        <v>13</v>
      </c>
      <c r="B36" s="7" t="s">
        <v>12</v>
      </c>
      <c r="C36" s="6">
        <f t="shared" si="1"/>
        <v>43130</v>
      </c>
      <c r="D36" s="2">
        <v>55.3</v>
      </c>
      <c r="E36" s="22">
        <f t="shared" si="0"/>
        <v>1.1059999999999999</v>
      </c>
    </row>
    <row r="37" spans="1:9" x14ac:dyDescent="0.2">
      <c r="A37" s="20" t="s">
        <v>13</v>
      </c>
      <c r="B37" s="7" t="s">
        <v>12</v>
      </c>
      <c r="C37" s="6">
        <f t="shared" si="1"/>
        <v>43131</v>
      </c>
      <c r="D37" s="2">
        <v>39.5</v>
      </c>
      <c r="E37" s="22" t="str">
        <f t="shared" si="0"/>
        <v>-</v>
      </c>
    </row>
    <row r="38" spans="1:9" x14ac:dyDescent="0.2">
      <c r="A38" s="52" t="s">
        <v>6</v>
      </c>
      <c r="B38" s="53"/>
      <c r="C38" s="53"/>
      <c r="D38" s="54"/>
      <c r="E38" s="23">
        <f>COUNT(D7:D37)</f>
        <v>29</v>
      </c>
    </row>
    <row r="39" spans="1:9" x14ac:dyDescent="0.2">
      <c r="A39" s="52" t="s">
        <v>7</v>
      </c>
      <c r="B39" s="53"/>
      <c r="C39" s="53"/>
      <c r="D39" s="54"/>
      <c r="E39" s="23">
        <f>COUNT(D7:D37)</f>
        <v>29</v>
      </c>
    </row>
    <row r="40" spans="1:9" x14ac:dyDescent="0.2">
      <c r="A40" s="52" t="s">
        <v>8</v>
      </c>
      <c r="B40" s="53"/>
      <c r="C40" s="53"/>
      <c r="D40" s="54"/>
      <c r="E40" s="23">
        <f>COUNT(E7:E37)</f>
        <v>11</v>
      </c>
    </row>
    <row r="41" spans="1:9" x14ac:dyDescent="0.2">
      <c r="A41" s="52" t="s">
        <v>9</v>
      </c>
      <c r="B41" s="53"/>
      <c r="C41" s="53"/>
      <c r="D41" s="54"/>
      <c r="E41" s="23">
        <f>COUNT(E7:E37)</f>
        <v>11</v>
      </c>
    </row>
    <row r="42" spans="1:9" x14ac:dyDescent="0.2">
      <c r="A42" s="52" t="s">
        <v>10</v>
      </c>
      <c r="B42" s="53"/>
      <c r="C42" s="53"/>
      <c r="D42" s="54"/>
      <c r="E42" s="24">
        <f>AVERAGE(D7:D37)</f>
        <v>49.858620689655169</v>
      </c>
    </row>
    <row r="43" spans="1:9" ht="13.5" thickBot="1" x14ac:dyDescent="0.25">
      <c r="A43" s="56" t="s">
        <v>11</v>
      </c>
      <c r="B43" s="57"/>
      <c r="C43" s="57"/>
      <c r="D43" s="58"/>
      <c r="E43" s="25">
        <f>(E38/31)*100</f>
        <v>93.548387096774192</v>
      </c>
    </row>
    <row r="44" spans="1:9" x14ac:dyDescent="0.2">
      <c r="A44" s="11"/>
      <c r="B44" s="11"/>
      <c r="C44" s="11"/>
      <c r="D44" s="11"/>
      <c r="E44" s="11"/>
    </row>
    <row r="45" spans="1:9" x14ac:dyDescent="0.2">
      <c r="A45" s="59"/>
      <c r="B45" s="59"/>
      <c r="C45" s="59"/>
      <c r="D45" s="59"/>
      <c r="E45" s="59"/>
      <c r="F45" s="59"/>
      <c r="G45" s="43"/>
      <c r="H45" s="43"/>
      <c r="I45" s="43"/>
    </row>
    <row r="46" spans="1:9" x14ac:dyDescent="0.2">
      <c r="A46" s="55"/>
      <c r="B46" s="55"/>
      <c r="C46" s="55"/>
      <c r="D46" s="55"/>
      <c r="E46" s="55"/>
      <c r="F46" s="55"/>
      <c r="G46" s="55"/>
      <c r="H46" s="43"/>
      <c r="I46" s="43"/>
    </row>
    <row r="47" spans="1:9" x14ac:dyDescent="0.2">
      <c r="A47" s="55"/>
      <c r="B47" s="55"/>
      <c r="C47" s="55"/>
      <c r="D47" s="55"/>
      <c r="E47" s="55"/>
      <c r="F47" s="43"/>
      <c r="G47" s="43"/>
      <c r="H47" s="43"/>
      <c r="I47" s="43"/>
    </row>
    <row r="48" spans="1:9" x14ac:dyDescent="0.2">
      <c r="A48" s="12"/>
      <c r="B48" s="12"/>
      <c r="C48" s="12"/>
      <c r="D48" s="12"/>
      <c r="E48" s="12"/>
    </row>
  </sheetData>
  <protectedRanges>
    <protectedRange sqref="A7:B37" name="Range1_1"/>
    <protectedRange sqref="D7:D37" name="Range1_2"/>
  </protectedRanges>
  <mergeCells count="14">
    <mergeCell ref="A1:E1"/>
    <mergeCell ref="A2:E2"/>
    <mergeCell ref="A3:A5"/>
    <mergeCell ref="B3:B5"/>
    <mergeCell ref="C3:C5"/>
    <mergeCell ref="A38:D38"/>
    <mergeCell ref="A46:G46"/>
    <mergeCell ref="A47:E47"/>
    <mergeCell ref="A39:D39"/>
    <mergeCell ref="A40:D40"/>
    <mergeCell ref="A41:D41"/>
    <mergeCell ref="A42:D42"/>
    <mergeCell ref="A43:D43"/>
    <mergeCell ref="A45:F4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D10" sqref="D10"/>
    </sheetView>
  </sheetViews>
  <sheetFormatPr defaultRowHeight="12.75" x14ac:dyDescent="0.2"/>
  <cols>
    <col min="1" max="1" width="14.85546875" customWidth="1"/>
    <col min="2" max="2" width="11.140625" customWidth="1"/>
    <col min="3" max="3" width="14.42578125" customWidth="1"/>
    <col min="4" max="4" width="14.5703125" customWidth="1"/>
    <col min="5" max="5" width="14.42578125" customWidth="1"/>
  </cols>
  <sheetData>
    <row r="1" spans="1:5" ht="12.75" customHeight="1" x14ac:dyDescent="0.2">
      <c r="A1" s="60" t="s">
        <v>16</v>
      </c>
      <c r="B1" s="61"/>
      <c r="C1" s="61"/>
      <c r="D1" s="61"/>
      <c r="E1" s="61"/>
    </row>
    <row r="2" spans="1:5" ht="13.5" thickBot="1" x14ac:dyDescent="0.25">
      <c r="A2" s="62"/>
      <c r="B2" s="61"/>
      <c r="C2" s="61"/>
      <c r="D2" s="61"/>
      <c r="E2" s="61"/>
    </row>
    <row r="3" spans="1:5" ht="38.25" x14ac:dyDescent="0.2">
      <c r="A3" s="63" t="s">
        <v>0</v>
      </c>
      <c r="B3" s="63" t="s">
        <v>1</v>
      </c>
      <c r="C3" s="63" t="s">
        <v>2</v>
      </c>
      <c r="D3" s="16" t="s">
        <v>3</v>
      </c>
      <c r="E3" s="16" t="s">
        <v>4</v>
      </c>
    </row>
    <row r="4" spans="1:5" ht="25.5" x14ac:dyDescent="0.2">
      <c r="A4" s="64"/>
      <c r="B4" s="64"/>
      <c r="C4" s="64"/>
      <c r="D4" s="34" t="s">
        <v>14</v>
      </c>
      <c r="E4" s="1" t="s">
        <v>5</v>
      </c>
    </row>
    <row r="5" spans="1:5" ht="15" thickBot="1" x14ac:dyDescent="0.25">
      <c r="A5" s="65"/>
      <c r="B5" s="65"/>
      <c r="C5" s="65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43374</v>
      </c>
      <c r="D7" s="5">
        <v>25.5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43375</v>
      </c>
      <c r="D8" s="8">
        <v>26.2</v>
      </c>
      <c r="E8" s="21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43376</v>
      </c>
      <c r="D9" s="8">
        <v>14.4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43377</v>
      </c>
      <c r="D10" s="9"/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43378</v>
      </c>
      <c r="D11" s="3"/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43379</v>
      </c>
      <c r="D12" s="3"/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43380</v>
      </c>
      <c r="D13" s="3"/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43381</v>
      </c>
      <c r="D14" s="3"/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43382</v>
      </c>
      <c r="D15" s="3"/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43383</v>
      </c>
      <c r="D16" s="3"/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43384</v>
      </c>
      <c r="D17" s="4"/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43385</v>
      </c>
      <c r="D18" s="2"/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43386</v>
      </c>
      <c r="D19" s="2"/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43387</v>
      </c>
      <c r="D20" s="2"/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43388</v>
      </c>
      <c r="D21" s="2"/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43389</v>
      </c>
      <c r="D22" s="2"/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43390</v>
      </c>
      <c r="D23" s="2"/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43391</v>
      </c>
      <c r="D24" s="10"/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43392</v>
      </c>
      <c r="D25" s="3"/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43393</v>
      </c>
      <c r="D26" s="3"/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43394</v>
      </c>
      <c r="D27" s="4"/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43395</v>
      </c>
      <c r="D28" s="2"/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43396</v>
      </c>
      <c r="D29" s="2"/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43397</v>
      </c>
      <c r="D30" s="10"/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43398</v>
      </c>
      <c r="D31" s="3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43399</v>
      </c>
      <c r="D32" s="3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43400</v>
      </c>
      <c r="D33" s="3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43401</v>
      </c>
      <c r="D34" s="4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43402</v>
      </c>
      <c r="D35" s="2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43403</v>
      </c>
      <c r="D36" s="2"/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43404</v>
      </c>
      <c r="D37" s="2"/>
      <c r="E37" s="22" t="str">
        <f t="shared" si="0"/>
        <v>-</v>
      </c>
    </row>
    <row r="38" spans="1:5" x14ac:dyDescent="0.2">
      <c r="A38" s="52" t="s">
        <v>6</v>
      </c>
      <c r="B38" s="53"/>
      <c r="C38" s="53"/>
      <c r="D38" s="54"/>
      <c r="E38" s="23">
        <f>COUNT(D7:D37)</f>
        <v>3</v>
      </c>
    </row>
    <row r="39" spans="1:5" x14ac:dyDescent="0.2">
      <c r="A39" s="52" t="s">
        <v>7</v>
      </c>
      <c r="B39" s="53"/>
      <c r="C39" s="53"/>
      <c r="D39" s="54"/>
      <c r="E39" s="23">
        <f>'M9'!E38+'M10'!E38</f>
        <v>269</v>
      </c>
    </row>
    <row r="40" spans="1:5" x14ac:dyDescent="0.2">
      <c r="A40" s="52" t="s">
        <v>8</v>
      </c>
      <c r="B40" s="53"/>
      <c r="C40" s="53"/>
      <c r="D40" s="54"/>
      <c r="E40" s="23">
        <f>COUNT(E7:E37)</f>
        <v>0</v>
      </c>
    </row>
    <row r="41" spans="1:5" x14ac:dyDescent="0.2">
      <c r="A41" s="52" t="s">
        <v>9</v>
      </c>
      <c r="B41" s="53"/>
      <c r="C41" s="53"/>
      <c r="D41" s="54"/>
      <c r="E41" s="23">
        <f>'M9'!E40+'M10'!E40</f>
        <v>28</v>
      </c>
    </row>
    <row r="42" spans="1:5" x14ac:dyDescent="0.2">
      <c r="A42" s="52" t="s">
        <v>10</v>
      </c>
      <c r="B42" s="53"/>
      <c r="C42" s="53"/>
      <c r="D42" s="54"/>
      <c r="E42" s="24">
        <f>AVERAGE(D7:D37)</f>
        <v>22.033333333333335</v>
      </c>
    </row>
    <row r="43" spans="1:5" ht="13.5" thickBot="1" x14ac:dyDescent="0.25">
      <c r="A43" s="56" t="s">
        <v>11</v>
      </c>
      <c r="B43" s="57"/>
      <c r="C43" s="57"/>
      <c r="D43" s="58"/>
      <c r="E43" s="25">
        <f>(E38/31)*100</f>
        <v>9.67741935483871</v>
      </c>
    </row>
    <row r="44" spans="1:5" x14ac:dyDescent="0.2">
      <c r="A44" s="11"/>
      <c r="B44" s="11"/>
      <c r="C44" s="11"/>
      <c r="D44" s="11"/>
      <c r="E44" s="11"/>
    </row>
    <row r="45" spans="1:5" ht="18" x14ac:dyDescent="0.25">
      <c r="A45" s="13"/>
      <c r="B45" s="14"/>
      <c r="C45" s="14"/>
      <c r="D45" s="14"/>
      <c r="E45" s="14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</sheetData>
  <protectedRanges>
    <protectedRange sqref="D7:D37" name="Range1"/>
    <protectedRange sqref="B7:B37" name="Range1_1"/>
    <protectedRange sqref="A7:A37" name="Range1_1_2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H27" sqref="H27"/>
    </sheetView>
  </sheetViews>
  <sheetFormatPr defaultRowHeight="12.75" x14ac:dyDescent="0.2"/>
  <cols>
    <col min="1" max="1" width="14.5703125" customWidth="1"/>
    <col min="2" max="2" width="10.85546875" customWidth="1"/>
    <col min="3" max="3" width="13.28515625" customWidth="1"/>
    <col min="4" max="4" width="15.140625" customWidth="1"/>
    <col min="5" max="5" width="14.42578125" customWidth="1"/>
  </cols>
  <sheetData>
    <row r="1" spans="1:5" ht="12.75" customHeight="1" x14ac:dyDescent="0.2">
      <c r="A1" s="60" t="s">
        <v>16</v>
      </c>
      <c r="B1" s="61"/>
      <c r="C1" s="61"/>
      <c r="D1" s="61"/>
      <c r="E1" s="61"/>
    </row>
    <row r="2" spans="1:5" ht="13.5" thickBot="1" x14ac:dyDescent="0.25">
      <c r="A2" s="62"/>
      <c r="B2" s="61"/>
      <c r="C2" s="61"/>
      <c r="D2" s="61"/>
      <c r="E2" s="61"/>
    </row>
    <row r="3" spans="1:5" ht="25.5" x14ac:dyDescent="0.2">
      <c r="A3" s="63" t="s">
        <v>0</v>
      </c>
      <c r="B3" s="63" t="s">
        <v>1</v>
      </c>
      <c r="C3" s="63" t="s">
        <v>2</v>
      </c>
      <c r="D3" s="16" t="s">
        <v>3</v>
      </c>
      <c r="E3" s="16" t="s">
        <v>4</v>
      </c>
    </row>
    <row r="4" spans="1:5" ht="25.5" x14ac:dyDescent="0.2">
      <c r="A4" s="64"/>
      <c r="B4" s="64"/>
      <c r="C4" s="64"/>
      <c r="D4" s="34" t="s">
        <v>14</v>
      </c>
      <c r="E4" s="1" t="s">
        <v>5</v>
      </c>
    </row>
    <row r="5" spans="1:5" ht="15" thickBot="1" x14ac:dyDescent="0.25">
      <c r="A5" s="65"/>
      <c r="B5" s="65"/>
      <c r="C5" s="65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43405</v>
      </c>
      <c r="D7" s="5"/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43406</v>
      </c>
      <c r="D8" s="8"/>
      <c r="E8" s="21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6" si="1">C8+1</f>
        <v>43407</v>
      </c>
      <c r="D9" s="8"/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43408</v>
      </c>
      <c r="D10" s="9"/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43409</v>
      </c>
      <c r="D11" s="3"/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43410</v>
      </c>
      <c r="D12" s="3"/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43411</v>
      </c>
      <c r="D13" s="3"/>
      <c r="E13" s="22" t="str">
        <f t="shared" ref="E13:E21" si="2">IF(D13&gt;50,D13/50,IF(D13&lt;=50,"-"))</f>
        <v>-</v>
      </c>
    </row>
    <row r="14" spans="1:5" x14ac:dyDescent="0.2">
      <c r="A14" s="20" t="s">
        <v>13</v>
      </c>
      <c r="B14" s="7" t="s">
        <v>12</v>
      </c>
      <c r="C14" s="6">
        <f t="shared" si="1"/>
        <v>43412</v>
      </c>
      <c r="D14" s="3"/>
      <c r="E14" s="22" t="str">
        <f t="shared" si="2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43413</v>
      </c>
      <c r="D15" s="3"/>
      <c r="E15" s="22" t="str">
        <f t="shared" si="2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43414</v>
      </c>
      <c r="D16" s="3"/>
      <c r="E16" s="22" t="str">
        <f t="shared" si="2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43415</v>
      </c>
      <c r="D17" s="4"/>
      <c r="E17" s="22" t="str">
        <f t="shared" si="2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43416</v>
      </c>
      <c r="D18" s="2"/>
      <c r="E18" s="22" t="str">
        <f t="shared" si="2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43417</v>
      </c>
      <c r="D19" s="2"/>
      <c r="E19" s="22" t="str">
        <f t="shared" si="2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43418</v>
      </c>
      <c r="D20" s="2"/>
      <c r="E20" s="22" t="str">
        <f t="shared" si="2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43419</v>
      </c>
      <c r="D21" s="2"/>
      <c r="E21" s="22" t="str">
        <f t="shared" si="2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43420</v>
      </c>
      <c r="D22" s="2"/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43421</v>
      </c>
      <c r="D23" s="2"/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43422</v>
      </c>
      <c r="D24" s="10"/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43423</v>
      </c>
      <c r="D25" s="3"/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43424</v>
      </c>
      <c r="D26" s="3"/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43425</v>
      </c>
      <c r="D27" s="4"/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43426</v>
      </c>
      <c r="D28" s="2"/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43427</v>
      </c>
      <c r="D29" s="2"/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43428</v>
      </c>
      <c r="D30" s="10"/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43429</v>
      </c>
      <c r="D31" s="3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43430</v>
      </c>
      <c r="D32" s="3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43431</v>
      </c>
      <c r="D33" s="3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43432</v>
      </c>
      <c r="D34" s="4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43433</v>
      </c>
      <c r="D35" s="2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43434</v>
      </c>
      <c r="D36" s="2"/>
      <c r="E36" s="22" t="str">
        <f t="shared" si="0"/>
        <v>-</v>
      </c>
    </row>
    <row r="37" spans="1:5" x14ac:dyDescent="0.2">
      <c r="A37" s="52" t="s">
        <v>6</v>
      </c>
      <c r="B37" s="53"/>
      <c r="C37" s="53"/>
      <c r="D37" s="54"/>
      <c r="E37" s="23">
        <f>COUNT(D7:D36)</f>
        <v>0</v>
      </c>
    </row>
    <row r="38" spans="1:5" x14ac:dyDescent="0.2">
      <c r="A38" s="52" t="s">
        <v>7</v>
      </c>
      <c r="B38" s="53"/>
      <c r="C38" s="53"/>
      <c r="D38" s="54"/>
      <c r="E38" s="23">
        <f>'M10'!E39+'M11'!E37</f>
        <v>269</v>
      </c>
    </row>
    <row r="39" spans="1:5" x14ac:dyDescent="0.2">
      <c r="A39" s="52" t="s">
        <v>8</v>
      </c>
      <c r="B39" s="53"/>
      <c r="C39" s="53"/>
      <c r="D39" s="54"/>
      <c r="E39" s="23">
        <f>COUNT(E7:E36)</f>
        <v>0</v>
      </c>
    </row>
    <row r="40" spans="1:5" x14ac:dyDescent="0.2">
      <c r="A40" s="52" t="s">
        <v>9</v>
      </c>
      <c r="B40" s="53"/>
      <c r="C40" s="53"/>
      <c r="D40" s="54"/>
      <c r="E40" s="23">
        <f>'M10'!E41+'M11'!E39</f>
        <v>28</v>
      </c>
    </row>
    <row r="41" spans="1:5" x14ac:dyDescent="0.2">
      <c r="A41" s="52" t="s">
        <v>10</v>
      </c>
      <c r="B41" s="53"/>
      <c r="C41" s="53"/>
      <c r="D41" s="54"/>
      <c r="E41" s="24" t="e">
        <f>AVERAGE(D7:D36)</f>
        <v>#DIV/0!</v>
      </c>
    </row>
    <row r="42" spans="1:5" ht="13.5" thickBot="1" x14ac:dyDescent="0.25">
      <c r="A42" s="56" t="s">
        <v>11</v>
      </c>
      <c r="B42" s="57"/>
      <c r="C42" s="57"/>
      <c r="D42" s="58"/>
      <c r="E42" s="25">
        <f>(E37/30)*100</f>
        <v>0</v>
      </c>
    </row>
    <row r="43" spans="1:5" x14ac:dyDescent="0.2">
      <c r="A43" s="11"/>
      <c r="B43" s="11"/>
      <c r="C43" s="11"/>
      <c r="D43" s="11"/>
      <c r="E43" s="11"/>
    </row>
    <row r="44" spans="1:5" ht="18" x14ac:dyDescent="0.25">
      <c r="A44" s="13"/>
      <c r="B44" s="14"/>
      <c r="C44" s="14"/>
      <c r="D44" s="14"/>
      <c r="E44" s="14"/>
    </row>
    <row r="45" spans="1:5" x14ac:dyDescent="0.2">
      <c r="A45" s="12"/>
      <c r="B45" s="12"/>
      <c r="C45" s="12"/>
      <c r="D45" s="12"/>
      <c r="E45" s="12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</sheetData>
  <protectedRanges>
    <protectedRange sqref="D7:D36" name="Range1"/>
    <protectedRange sqref="B7:B36" name="Range1_1"/>
    <protectedRange sqref="A7:A36" name="Range1_1_2"/>
  </protectedRanges>
  <mergeCells count="11">
    <mergeCell ref="A38:D38"/>
    <mergeCell ref="A39:D39"/>
    <mergeCell ref="A40:D40"/>
    <mergeCell ref="A41:D41"/>
    <mergeCell ref="A42:D42"/>
    <mergeCell ref="A37:D37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C8" sqref="C8"/>
    </sheetView>
  </sheetViews>
  <sheetFormatPr defaultRowHeight="12.75" x14ac:dyDescent="0.2"/>
  <cols>
    <col min="1" max="1" width="14.85546875" customWidth="1"/>
    <col min="2" max="2" width="10.85546875" customWidth="1"/>
    <col min="3" max="3" width="13.28515625" customWidth="1"/>
    <col min="4" max="4" width="15.7109375" customWidth="1"/>
    <col min="5" max="5" width="16.28515625" customWidth="1"/>
  </cols>
  <sheetData>
    <row r="1" spans="1:5" ht="12.75" customHeight="1" x14ac:dyDescent="0.2">
      <c r="A1" s="60" t="s">
        <v>16</v>
      </c>
      <c r="B1" s="61"/>
      <c r="C1" s="61"/>
      <c r="D1" s="61"/>
      <c r="E1" s="61"/>
    </row>
    <row r="2" spans="1:5" ht="13.5" thickBot="1" x14ac:dyDescent="0.25">
      <c r="A2" s="62"/>
      <c r="B2" s="61"/>
      <c r="C2" s="61"/>
      <c r="D2" s="61"/>
      <c r="E2" s="61"/>
    </row>
    <row r="3" spans="1:5" ht="25.5" x14ac:dyDescent="0.2">
      <c r="A3" s="63" t="s">
        <v>0</v>
      </c>
      <c r="B3" s="63" t="s">
        <v>1</v>
      </c>
      <c r="C3" s="63" t="s">
        <v>2</v>
      </c>
      <c r="D3" s="16" t="s">
        <v>3</v>
      </c>
      <c r="E3" s="16" t="s">
        <v>4</v>
      </c>
    </row>
    <row r="4" spans="1:5" ht="25.5" x14ac:dyDescent="0.2">
      <c r="A4" s="64"/>
      <c r="B4" s="64"/>
      <c r="C4" s="64"/>
      <c r="D4" s="34" t="s">
        <v>14</v>
      </c>
      <c r="E4" s="1" t="s">
        <v>5</v>
      </c>
    </row>
    <row r="5" spans="1:5" ht="15" thickBot="1" x14ac:dyDescent="0.25">
      <c r="A5" s="65"/>
      <c r="B5" s="65"/>
      <c r="C5" s="65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43435</v>
      </c>
      <c r="D7" s="18"/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43436</v>
      </c>
      <c r="D8" s="18"/>
      <c r="E8" s="22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43437</v>
      </c>
      <c r="D9" s="18"/>
      <c r="E9" s="22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43438</v>
      </c>
      <c r="D10" s="18"/>
      <c r="E10" s="22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43439</v>
      </c>
      <c r="D11" s="18"/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43440</v>
      </c>
      <c r="D12" s="18"/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43441</v>
      </c>
      <c r="D13" s="18"/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43442</v>
      </c>
      <c r="D14" s="18"/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43443</v>
      </c>
      <c r="D15" s="18"/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43444</v>
      </c>
      <c r="D16" s="18"/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43445</v>
      </c>
      <c r="D17" s="19"/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43446</v>
      </c>
      <c r="D18" s="19"/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43447</v>
      </c>
      <c r="D19" s="19"/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43448</v>
      </c>
      <c r="D20" s="19"/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43449</v>
      </c>
      <c r="D21" s="19"/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43450</v>
      </c>
      <c r="D22" s="19"/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43451</v>
      </c>
      <c r="D23" s="19"/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43452</v>
      </c>
      <c r="D24" s="19"/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43453</v>
      </c>
      <c r="D25" s="19"/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43454</v>
      </c>
      <c r="D26" s="19"/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43455</v>
      </c>
      <c r="D27" s="19"/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43456</v>
      </c>
      <c r="D28" s="19"/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43457</v>
      </c>
      <c r="D29" s="19"/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43458</v>
      </c>
      <c r="D30" s="19"/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43459</v>
      </c>
      <c r="D31" s="19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43460</v>
      </c>
      <c r="D32" s="3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43461</v>
      </c>
      <c r="D33" s="3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43462</v>
      </c>
      <c r="D34" s="19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43463</v>
      </c>
      <c r="D35" s="19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43464</v>
      </c>
      <c r="D36" s="19"/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43465</v>
      </c>
      <c r="D37" s="19"/>
      <c r="E37" s="22" t="str">
        <f t="shared" si="0"/>
        <v>-</v>
      </c>
    </row>
    <row r="38" spans="1:5" x14ac:dyDescent="0.2">
      <c r="A38" s="52" t="s">
        <v>6</v>
      </c>
      <c r="B38" s="53"/>
      <c r="C38" s="53"/>
      <c r="D38" s="54"/>
      <c r="E38" s="23">
        <f>COUNT(D7:D37)</f>
        <v>0</v>
      </c>
    </row>
    <row r="39" spans="1:5" x14ac:dyDescent="0.2">
      <c r="A39" s="52" t="s">
        <v>7</v>
      </c>
      <c r="B39" s="53"/>
      <c r="C39" s="53"/>
      <c r="D39" s="54"/>
      <c r="E39" s="23">
        <f>'M11'!E38+'M12'!E38</f>
        <v>269</v>
      </c>
    </row>
    <row r="40" spans="1:5" x14ac:dyDescent="0.2">
      <c r="A40" s="52" t="s">
        <v>8</v>
      </c>
      <c r="B40" s="53"/>
      <c r="C40" s="53"/>
      <c r="D40" s="54"/>
      <c r="E40" s="23">
        <f>COUNT(E7:E37)</f>
        <v>0</v>
      </c>
    </row>
    <row r="41" spans="1:5" x14ac:dyDescent="0.2">
      <c r="A41" s="52" t="s">
        <v>9</v>
      </c>
      <c r="B41" s="53"/>
      <c r="C41" s="53"/>
      <c r="D41" s="54"/>
      <c r="E41" s="23">
        <f>'M11'!E40+'M12'!E40</f>
        <v>28</v>
      </c>
    </row>
    <row r="42" spans="1:5" x14ac:dyDescent="0.2">
      <c r="A42" s="52" t="s">
        <v>10</v>
      </c>
      <c r="B42" s="53"/>
      <c r="C42" s="53"/>
      <c r="D42" s="54"/>
      <c r="E42" s="24" t="e">
        <f>AVERAGE(D7:D37)</f>
        <v>#DIV/0!</v>
      </c>
    </row>
    <row r="43" spans="1:5" ht="13.5" thickBot="1" x14ac:dyDescent="0.25">
      <c r="A43" s="56" t="s">
        <v>11</v>
      </c>
      <c r="B43" s="57"/>
      <c r="C43" s="57"/>
      <c r="D43" s="58"/>
      <c r="E43" s="25">
        <f>(E38/31)*100</f>
        <v>0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D7:D37" name="Range1"/>
    <protectedRange sqref="B7:B37" name="Range1_1"/>
    <protectedRange sqref="A7:A37" name="Range1_1_2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Normal="100" workbookViewId="0">
      <selection activeCell="A7" sqref="A7"/>
    </sheetView>
  </sheetViews>
  <sheetFormatPr defaultRowHeight="12.75" x14ac:dyDescent="0.2"/>
  <cols>
    <col min="1" max="1" width="14.28515625" customWidth="1"/>
    <col min="2" max="2" width="11.28515625" customWidth="1"/>
    <col min="3" max="3" width="13.5703125" customWidth="1"/>
    <col min="4" max="4" width="15.140625" customWidth="1"/>
    <col min="5" max="5" width="14.28515625" customWidth="1"/>
  </cols>
  <sheetData>
    <row r="1" spans="1:5" ht="12.75" customHeight="1" x14ac:dyDescent="0.2">
      <c r="A1" s="60" t="s">
        <v>16</v>
      </c>
      <c r="B1" s="61"/>
      <c r="C1" s="61"/>
      <c r="D1" s="61"/>
      <c r="E1" s="61"/>
    </row>
    <row r="2" spans="1:5" ht="13.5" thickBot="1" x14ac:dyDescent="0.25">
      <c r="A2" s="62"/>
      <c r="B2" s="61"/>
      <c r="C2" s="61"/>
      <c r="D2" s="61"/>
      <c r="E2" s="61"/>
    </row>
    <row r="3" spans="1:5" ht="25.5" x14ac:dyDescent="0.2">
      <c r="A3" s="63" t="s">
        <v>0</v>
      </c>
      <c r="B3" s="63" t="s">
        <v>1</v>
      </c>
      <c r="C3" s="63" t="s">
        <v>2</v>
      </c>
      <c r="D3" s="16" t="s">
        <v>3</v>
      </c>
      <c r="E3" s="16" t="s">
        <v>4</v>
      </c>
    </row>
    <row r="4" spans="1:5" ht="25.5" x14ac:dyDescent="0.2">
      <c r="A4" s="64"/>
      <c r="B4" s="64"/>
      <c r="C4" s="64"/>
      <c r="D4" s="34" t="s">
        <v>14</v>
      </c>
      <c r="E4" s="1" t="s">
        <v>5</v>
      </c>
    </row>
    <row r="5" spans="1:5" ht="15" thickBot="1" x14ac:dyDescent="0.25">
      <c r="A5" s="65"/>
      <c r="B5" s="65"/>
      <c r="C5" s="65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43132</v>
      </c>
      <c r="D7" s="36">
        <v>19.600000000000001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43133</v>
      </c>
      <c r="D8" s="37">
        <v>32.299999999999997</v>
      </c>
      <c r="E8" s="21" t="str">
        <f t="shared" ref="E8:E34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4" si="1">C8+1</f>
        <v>43134</v>
      </c>
      <c r="D9" s="37">
        <v>27.2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43135</v>
      </c>
      <c r="D10" s="38">
        <v>24.2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43136</v>
      </c>
      <c r="D11" s="39">
        <v>56.9</v>
      </c>
      <c r="E11" s="22">
        <f t="shared" si="0"/>
        <v>1.1379999999999999</v>
      </c>
    </row>
    <row r="12" spans="1:5" x14ac:dyDescent="0.2">
      <c r="A12" s="20" t="s">
        <v>13</v>
      </c>
      <c r="B12" s="7" t="s">
        <v>12</v>
      </c>
      <c r="C12" s="6">
        <f t="shared" si="1"/>
        <v>43137</v>
      </c>
      <c r="D12" s="39">
        <v>31.4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43138</v>
      </c>
      <c r="D13" s="39">
        <v>32.700000000000003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43139</v>
      </c>
      <c r="D14" s="39">
        <v>40.5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43140</v>
      </c>
      <c r="D15" s="39">
        <v>33.9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43141</v>
      </c>
      <c r="D16" s="39">
        <v>36.700000000000003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43142</v>
      </c>
      <c r="D17" s="40">
        <v>25.3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43143</v>
      </c>
      <c r="D18" s="41">
        <v>25.9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43144</v>
      </c>
      <c r="D19" s="41">
        <v>21.8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43145</v>
      </c>
      <c r="D20" s="41">
        <v>22.5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43146</v>
      </c>
      <c r="D21" s="41">
        <v>21.3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43147</v>
      </c>
      <c r="D22" s="41">
        <v>16.8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43148</v>
      </c>
      <c r="D23" s="41">
        <v>16.399999999999999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43149</v>
      </c>
      <c r="D24" s="42">
        <v>54.6</v>
      </c>
      <c r="E24" s="21">
        <f t="shared" si="0"/>
        <v>1.0920000000000001</v>
      </c>
    </row>
    <row r="25" spans="1:5" x14ac:dyDescent="0.2">
      <c r="A25" s="20" t="s">
        <v>13</v>
      </c>
      <c r="B25" s="7" t="s">
        <v>12</v>
      </c>
      <c r="C25" s="6">
        <f t="shared" si="1"/>
        <v>43150</v>
      </c>
      <c r="D25" s="39">
        <v>22.1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43151</v>
      </c>
      <c r="D26" s="39">
        <v>31.6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43152</v>
      </c>
      <c r="D27" s="40">
        <v>25.8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43153</v>
      </c>
      <c r="D28" s="41">
        <v>7.8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43154</v>
      </c>
      <c r="D29" s="41">
        <v>23.7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43155</v>
      </c>
      <c r="D30" s="42">
        <v>21.4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43156</v>
      </c>
      <c r="D31" s="39">
        <v>39.1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43157</v>
      </c>
      <c r="D32" s="39">
        <v>13.5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43158</v>
      </c>
      <c r="D33" s="39">
        <v>22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43159</v>
      </c>
      <c r="D34" s="40">
        <v>35.4</v>
      </c>
      <c r="E34" s="22" t="str">
        <f t="shared" si="0"/>
        <v>-</v>
      </c>
    </row>
    <row r="35" spans="1:5" x14ac:dyDescent="0.2">
      <c r="A35" s="52" t="s">
        <v>6</v>
      </c>
      <c r="B35" s="53"/>
      <c r="C35" s="53"/>
      <c r="D35" s="54"/>
      <c r="E35" s="23">
        <f>COUNT(D7:D34)</f>
        <v>28</v>
      </c>
    </row>
    <row r="36" spans="1:5" x14ac:dyDescent="0.2">
      <c r="A36" s="52" t="s">
        <v>7</v>
      </c>
      <c r="B36" s="53"/>
      <c r="C36" s="53"/>
      <c r="D36" s="54"/>
      <c r="E36" s="23">
        <f>'M1'!E38+'M2'!E35</f>
        <v>57</v>
      </c>
    </row>
    <row r="37" spans="1:5" x14ac:dyDescent="0.2">
      <c r="A37" s="52" t="s">
        <v>8</v>
      </c>
      <c r="B37" s="53"/>
      <c r="C37" s="53"/>
      <c r="D37" s="54"/>
      <c r="E37" s="23">
        <f>COUNT(E7:E34)</f>
        <v>2</v>
      </c>
    </row>
    <row r="38" spans="1:5" x14ac:dyDescent="0.2">
      <c r="A38" s="52" t="s">
        <v>9</v>
      </c>
      <c r="B38" s="53"/>
      <c r="C38" s="53"/>
      <c r="D38" s="54"/>
      <c r="E38" s="23">
        <f>'M1'!E40+'M2'!E37</f>
        <v>13</v>
      </c>
    </row>
    <row r="39" spans="1:5" x14ac:dyDescent="0.2">
      <c r="A39" s="52" t="s">
        <v>10</v>
      </c>
      <c r="B39" s="53"/>
      <c r="C39" s="53"/>
      <c r="D39" s="54"/>
      <c r="E39" s="24">
        <f>AVERAGE(D7:D34)</f>
        <v>27.942857142857143</v>
      </c>
    </row>
    <row r="40" spans="1:5" ht="13.5" thickBot="1" x14ac:dyDescent="0.25">
      <c r="A40" s="56" t="s">
        <v>11</v>
      </c>
      <c r="B40" s="57"/>
      <c r="C40" s="57"/>
      <c r="D40" s="58"/>
      <c r="E40" s="25">
        <f>(E35/28)*100</f>
        <v>100</v>
      </c>
    </row>
    <row r="41" spans="1:5" x14ac:dyDescent="0.2">
      <c r="A41" s="11"/>
      <c r="B41" s="11"/>
      <c r="C41" s="11"/>
      <c r="D41" s="11"/>
      <c r="E41" s="11"/>
    </row>
    <row r="42" spans="1:5" ht="18" x14ac:dyDescent="0.25">
      <c r="A42" s="13"/>
      <c r="B42" s="14"/>
      <c r="C42" s="14"/>
      <c r="D42" s="14"/>
      <c r="E42" s="14"/>
    </row>
    <row r="43" spans="1:5" x14ac:dyDescent="0.2">
      <c r="A43" s="12"/>
      <c r="B43" s="12"/>
      <c r="C43" s="12"/>
      <c r="D43" s="12"/>
      <c r="E43" s="12"/>
    </row>
    <row r="44" spans="1:5" x14ac:dyDescent="0.2">
      <c r="A44" s="12"/>
      <c r="B44" s="12"/>
      <c r="C44" s="12"/>
      <c r="D44" s="12"/>
      <c r="E44" s="12"/>
    </row>
    <row r="45" spans="1:5" x14ac:dyDescent="0.2">
      <c r="A45" s="12"/>
      <c r="B45" s="12"/>
      <c r="C45" s="12"/>
      <c r="D45" s="12"/>
      <c r="E45" s="12"/>
    </row>
  </sheetData>
  <protectedRanges>
    <protectedRange sqref="D7:D34" name="Range1"/>
    <protectedRange sqref="B7:B34" name="Range1_1"/>
    <protectedRange sqref="A7:A34" name="Range1_1_1"/>
  </protectedRanges>
  <mergeCells count="11">
    <mergeCell ref="A36:D36"/>
    <mergeCell ref="A37:D37"/>
    <mergeCell ref="A38:D38"/>
    <mergeCell ref="A39:D39"/>
    <mergeCell ref="A40:D40"/>
    <mergeCell ref="A35:D35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13" workbookViewId="0">
      <selection activeCell="L11" sqref="L11"/>
    </sheetView>
  </sheetViews>
  <sheetFormatPr defaultRowHeight="12.75" x14ac:dyDescent="0.2"/>
  <cols>
    <col min="1" max="1" width="15.42578125" customWidth="1"/>
    <col min="2" max="2" width="10.42578125" customWidth="1"/>
    <col min="3" max="3" width="12.42578125" customWidth="1"/>
    <col min="4" max="4" width="14.85546875" customWidth="1"/>
    <col min="5" max="5" width="15.85546875" customWidth="1"/>
  </cols>
  <sheetData>
    <row r="1" spans="1:5" ht="12.75" customHeight="1" x14ac:dyDescent="0.2">
      <c r="A1" s="60" t="s">
        <v>16</v>
      </c>
      <c r="B1" s="61"/>
      <c r="C1" s="61"/>
      <c r="D1" s="61"/>
      <c r="E1" s="61"/>
    </row>
    <row r="2" spans="1:5" ht="13.5" thickBot="1" x14ac:dyDescent="0.25">
      <c r="A2" s="62"/>
      <c r="B2" s="61"/>
      <c r="C2" s="61"/>
      <c r="D2" s="61"/>
      <c r="E2" s="61"/>
    </row>
    <row r="3" spans="1:5" ht="25.5" x14ac:dyDescent="0.2">
      <c r="A3" s="63" t="s">
        <v>0</v>
      </c>
      <c r="B3" s="63" t="s">
        <v>1</v>
      </c>
      <c r="C3" s="63" t="s">
        <v>2</v>
      </c>
      <c r="D3" s="16" t="s">
        <v>3</v>
      </c>
      <c r="E3" s="16" t="s">
        <v>4</v>
      </c>
    </row>
    <row r="4" spans="1:5" ht="25.5" x14ac:dyDescent="0.2">
      <c r="A4" s="64"/>
      <c r="B4" s="64"/>
      <c r="C4" s="64"/>
      <c r="D4" s="34" t="s">
        <v>14</v>
      </c>
      <c r="E4" s="1" t="s">
        <v>5</v>
      </c>
    </row>
    <row r="5" spans="1:5" ht="15" thickBot="1" x14ac:dyDescent="0.25">
      <c r="A5" s="65"/>
      <c r="B5" s="65"/>
      <c r="C5" s="65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43160</v>
      </c>
      <c r="D7" s="44">
        <v>78.8</v>
      </c>
      <c r="E7" s="22">
        <f>IF(D7&gt;50,D7/50,IF(D7&lt;=50,"-"))</f>
        <v>1.5759999999999998</v>
      </c>
    </row>
    <row r="8" spans="1:5" x14ac:dyDescent="0.2">
      <c r="A8" s="20" t="s">
        <v>13</v>
      </c>
      <c r="B8" s="7" t="s">
        <v>12</v>
      </c>
      <c r="C8" s="6">
        <f>C7+1</f>
        <v>43161</v>
      </c>
      <c r="D8" s="44">
        <v>71</v>
      </c>
      <c r="E8" s="29">
        <f t="shared" ref="E8:E37" si="0">IF(D8&gt;50,D8/50,IF(D8&lt;=50,"-"))</f>
        <v>1.42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43162</v>
      </c>
      <c r="D9" s="44">
        <v>50.7</v>
      </c>
      <c r="E9" s="29">
        <f t="shared" si="0"/>
        <v>1.014</v>
      </c>
    </row>
    <row r="10" spans="1:5" x14ac:dyDescent="0.2">
      <c r="A10" s="20" t="s">
        <v>13</v>
      </c>
      <c r="B10" s="7" t="s">
        <v>12</v>
      </c>
      <c r="C10" s="6">
        <f t="shared" si="1"/>
        <v>43163</v>
      </c>
      <c r="D10" s="44">
        <v>37.799999999999997</v>
      </c>
      <c r="E10" s="29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43164</v>
      </c>
      <c r="D11" s="44"/>
      <c r="E11" s="29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43165</v>
      </c>
      <c r="D12" s="44">
        <v>44.2</v>
      </c>
      <c r="E12" s="29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43166</v>
      </c>
      <c r="D13" s="44">
        <v>65.3</v>
      </c>
      <c r="E13" s="29">
        <f t="shared" si="0"/>
        <v>1.306</v>
      </c>
    </row>
    <row r="14" spans="1:5" x14ac:dyDescent="0.2">
      <c r="A14" s="20" t="s">
        <v>13</v>
      </c>
      <c r="B14" s="7" t="s">
        <v>12</v>
      </c>
      <c r="C14" s="6">
        <f t="shared" si="1"/>
        <v>43167</v>
      </c>
      <c r="D14" s="44">
        <v>52.1</v>
      </c>
      <c r="E14" s="29">
        <f t="shared" si="0"/>
        <v>1.042</v>
      </c>
    </row>
    <row r="15" spans="1:5" x14ac:dyDescent="0.2">
      <c r="A15" s="20" t="s">
        <v>13</v>
      </c>
      <c r="B15" s="7" t="s">
        <v>12</v>
      </c>
      <c r="C15" s="6">
        <f t="shared" si="1"/>
        <v>43168</v>
      </c>
      <c r="D15" s="44">
        <v>48.8</v>
      </c>
      <c r="E15" s="29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43169</v>
      </c>
      <c r="D16" s="44">
        <v>41.7</v>
      </c>
      <c r="E16" s="29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43170</v>
      </c>
      <c r="D17" s="44">
        <v>58.4</v>
      </c>
      <c r="E17" s="29">
        <f t="shared" si="0"/>
        <v>1.1679999999999999</v>
      </c>
    </row>
    <row r="18" spans="1:5" x14ac:dyDescent="0.2">
      <c r="A18" s="20" t="s">
        <v>13</v>
      </c>
      <c r="B18" s="7" t="s">
        <v>12</v>
      </c>
      <c r="C18" s="6">
        <f t="shared" si="1"/>
        <v>43171</v>
      </c>
      <c r="D18" s="44">
        <v>27.7</v>
      </c>
      <c r="E18" s="29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43172</v>
      </c>
      <c r="D19" s="44">
        <v>62</v>
      </c>
      <c r="E19" s="29">
        <f t="shared" si="0"/>
        <v>1.24</v>
      </c>
    </row>
    <row r="20" spans="1:5" x14ac:dyDescent="0.2">
      <c r="A20" s="20" t="s">
        <v>13</v>
      </c>
      <c r="B20" s="7" t="s">
        <v>12</v>
      </c>
      <c r="C20" s="6">
        <f t="shared" si="1"/>
        <v>43173</v>
      </c>
      <c r="D20" s="44">
        <v>55.2</v>
      </c>
      <c r="E20" s="29">
        <f t="shared" si="0"/>
        <v>1.1040000000000001</v>
      </c>
    </row>
    <row r="21" spans="1:5" x14ac:dyDescent="0.2">
      <c r="A21" s="20" t="s">
        <v>13</v>
      </c>
      <c r="B21" s="7" t="s">
        <v>12</v>
      </c>
      <c r="C21" s="6">
        <f t="shared" si="1"/>
        <v>43174</v>
      </c>
      <c r="D21" s="44">
        <v>50</v>
      </c>
      <c r="E21" s="29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43175</v>
      </c>
      <c r="D22" s="44">
        <v>39.1</v>
      </c>
      <c r="E22" s="29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43176</v>
      </c>
      <c r="D23" s="44">
        <v>73.3</v>
      </c>
      <c r="E23" s="29">
        <f t="shared" si="0"/>
        <v>1.466</v>
      </c>
    </row>
    <row r="24" spans="1:5" x14ac:dyDescent="0.2">
      <c r="A24" s="20" t="s">
        <v>13</v>
      </c>
      <c r="B24" s="7" t="s">
        <v>12</v>
      </c>
      <c r="C24" s="6">
        <f t="shared" si="1"/>
        <v>43177</v>
      </c>
      <c r="D24" s="44">
        <v>8.5</v>
      </c>
      <c r="E24" s="29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43178</v>
      </c>
      <c r="D25" s="44">
        <v>11.7</v>
      </c>
      <c r="E25" s="29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43179</v>
      </c>
      <c r="D26" s="44">
        <v>15.2</v>
      </c>
      <c r="E26" s="29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43180</v>
      </c>
      <c r="D27" s="44">
        <v>17.100000000000001</v>
      </c>
      <c r="E27" s="29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43181</v>
      </c>
      <c r="D28" s="44">
        <v>22.6</v>
      </c>
      <c r="E28" s="29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43182</v>
      </c>
      <c r="D29" s="44">
        <v>15.2</v>
      </c>
      <c r="E29" s="29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43183</v>
      </c>
      <c r="D30" s="44">
        <v>32.200000000000003</v>
      </c>
      <c r="E30" s="29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43184</v>
      </c>
      <c r="D31" s="44">
        <v>24.9</v>
      </c>
      <c r="E31" s="29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43185</v>
      </c>
      <c r="D32" s="44">
        <v>27.3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43186</v>
      </c>
      <c r="D33" s="44">
        <v>39.4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43187</v>
      </c>
      <c r="D34" s="44">
        <v>34.9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43188</v>
      </c>
      <c r="D35" s="44">
        <v>39.6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43189</v>
      </c>
      <c r="D36" s="44">
        <v>58.8</v>
      </c>
      <c r="E36" s="22">
        <f t="shared" si="0"/>
        <v>1.1759999999999999</v>
      </c>
    </row>
    <row r="37" spans="1:5" x14ac:dyDescent="0.2">
      <c r="A37" s="20" t="s">
        <v>13</v>
      </c>
      <c r="B37" s="7" t="s">
        <v>12</v>
      </c>
      <c r="C37" s="6">
        <f t="shared" si="1"/>
        <v>43190</v>
      </c>
      <c r="D37" s="40">
        <v>61.7</v>
      </c>
      <c r="E37" s="22">
        <f t="shared" si="0"/>
        <v>1.234</v>
      </c>
    </row>
    <row r="38" spans="1:5" x14ac:dyDescent="0.2">
      <c r="A38" s="52" t="s">
        <v>6</v>
      </c>
      <c r="B38" s="53"/>
      <c r="C38" s="53"/>
      <c r="D38" s="54"/>
      <c r="E38" s="23">
        <f>COUNT(D7:D37)</f>
        <v>30</v>
      </c>
    </row>
    <row r="39" spans="1:5" x14ac:dyDescent="0.2">
      <c r="A39" s="52" t="s">
        <v>7</v>
      </c>
      <c r="B39" s="53"/>
      <c r="C39" s="53"/>
      <c r="D39" s="54"/>
      <c r="E39" s="23">
        <f>'M2'!E36+'M3'!E38</f>
        <v>87</v>
      </c>
    </row>
    <row r="40" spans="1:5" x14ac:dyDescent="0.2">
      <c r="A40" s="52" t="s">
        <v>8</v>
      </c>
      <c r="B40" s="53"/>
      <c r="C40" s="53"/>
      <c r="D40" s="54"/>
      <c r="E40" s="23">
        <f>COUNT(E7:E37)</f>
        <v>11</v>
      </c>
    </row>
    <row r="41" spans="1:5" x14ac:dyDescent="0.2">
      <c r="A41" s="52" t="s">
        <v>9</v>
      </c>
      <c r="B41" s="53"/>
      <c r="C41" s="53"/>
      <c r="D41" s="54"/>
      <c r="E41" s="23">
        <f>'M2'!E38+'M3'!E40</f>
        <v>24</v>
      </c>
    </row>
    <row r="42" spans="1:5" x14ac:dyDescent="0.2">
      <c r="A42" s="52" t="s">
        <v>10</v>
      </c>
      <c r="B42" s="53"/>
      <c r="C42" s="53"/>
      <c r="D42" s="54"/>
      <c r="E42" s="24">
        <f>AVERAGE(D7:D37)</f>
        <v>42.173333333333353</v>
      </c>
    </row>
    <row r="43" spans="1:5" ht="13.5" thickBot="1" x14ac:dyDescent="0.25">
      <c r="A43" s="56" t="s">
        <v>11</v>
      </c>
      <c r="B43" s="57"/>
      <c r="C43" s="57"/>
      <c r="D43" s="58"/>
      <c r="E43" s="25">
        <f>(E38/31)*100</f>
        <v>96.774193548387103</v>
      </c>
    </row>
    <row r="44" spans="1:5" x14ac:dyDescent="0.2">
      <c r="A44" s="11"/>
      <c r="B44" s="11"/>
      <c r="C44" s="11"/>
      <c r="D44" s="11"/>
      <c r="E44" s="11"/>
    </row>
    <row r="45" spans="1:5" ht="18" x14ac:dyDescent="0.25">
      <c r="A45" s="13"/>
      <c r="B45" s="14"/>
      <c r="C45" s="14"/>
      <c r="D45" s="14"/>
      <c r="E45" s="14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</sheetData>
  <protectedRanges>
    <protectedRange sqref="D7:D37" name="Range1"/>
    <protectedRange sqref="B7:B37" name="Range1_1"/>
    <protectedRange sqref="A7:A37" name="Range1_1_1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A37" sqref="A37:D37"/>
    </sheetView>
  </sheetViews>
  <sheetFormatPr defaultRowHeight="12.75" x14ac:dyDescent="0.2"/>
  <cols>
    <col min="1" max="1" width="15" customWidth="1"/>
    <col min="2" max="2" width="10.140625" customWidth="1"/>
    <col min="3" max="3" width="12.5703125" customWidth="1"/>
    <col min="4" max="4" width="15.28515625" customWidth="1"/>
    <col min="5" max="5" width="14.42578125" customWidth="1"/>
  </cols>
  <sheetData>
    <row r="1" spans="1:5" ht="12.75" customHeight="1" x14ac:dyDescent="0.2">
      <c r="A1" s="60" t="s">
        <v>16</v>
      </c>
      <c r="B1" s="61"/>
      <c r="C1" s="61"/>
      <c r="D1" s="61"/>
      <c r="E1" s="61"/>
    </row>
    <row r="2" spans="1:5" ht="13.5" thickBot="1" x14ac:dyDescent="0.25">
      <c r="A2" s="62"/>
      <c r="B2" s="61"/>
      <c r="C2" s="61"/>
      <c r="D2" s="61"/>
      <c r="E2" s="61"/>
    </row>
    <row r="3" spans="1:5" ht="25.5" x14ac:dyDescent="0.2">
      <c r="A3" s="63" t="s">
        <v>0</v>
      </c>
      <c r="B3" s="63" t="s">
        <v>1</v>
      </c>
      <c r="C3" s="63" t="s">
        <v>2</v>
      </c>
      <c r="D3" s="16" t="s">
        <v>3</v>
      </c>
      <c r="E3" s="16" t="s">
        <v>4</v>
      </c>
    </row>
    <row r="4" spans="1:5" ht="25.5" x14ac:dyDescent="0.2">
      <c r="A4" s="64"/>
      <c r="B4" s="64"/>
      <c r="C4" s="64"/>
      <c r="D4" s="34" t="s">
        <v>14</v>
      </c>
      <c r="E4" s="1" t="s">
        <v>5</v>
      </c>
    </row>
    <row r="5" spans="1:5" ht="15" thickBot="1" x14ac:dyDescent="0.25">
      <c r="A5" s="65"/>
      <c r="B5" s="65"/>
      <c r="C5" s="65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43191</v>
      </c>
      <c r="D7" s="44">
        <v>33.799999999999997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43192</v>
      </c>
      <c r="D8" s="44">
        <v>122.3</v>
      </c>
      <c r="E8" s="21">
        <f t="shared" ref="E8:E36" si="0">IF(D8&gt;50,D8/50,IF(D8&lt;=50,"-"))</f>
        <v>2.4459999999999997</v>
      </c>
    </row>
    <row r="9" spans="1:5" x14ac:dyDescent="0.2">
      <c r="A9" s="20" t="s">
        <v>13</v>
      </c>
      <c r="B9" s="7" t="s">
        <v>12</v>
      </c>
      <c r="C9" s="6">
        <f t="shared" ref="C9:C36" si="1">C8+1</f>
        <v>43193</v>
      </c>
      <c r="D9" s="45">
        <v>26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43194</v>
      </c>
      <c r="D10" s="44">
        <v>50.9</v>
      </c>
      <c r="E10" s="21">
        <f t="shared" si="0"/>
        <v>1.018</v>
      </c>
    </row>
    <row r="11" spans="1:5" x14ac:dyDescent="0.2">
      <c r="A11" s="20" t="s">
        <v>13</v>
      </c>
      <c r="B11" s="7" t="s">
        <v>12</v>
      </c>
      <c r="C11" s="6">
        <f t="shared" si="1"/>
        <v>43195</v>
      </c>
      <c r="D11" s="44">
        <v>37.200000000000003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43196</v>
      </c>
      <c r="D12" s="44">
        <v>30.1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43197</v>
      </c>
      <c r="D13" s="44">
        <v>15.6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43198</v>
      </c>
      <c r="D14" s="44"/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43199</v>
      </c>
      <c r="D15" s="44"/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43200</v>
      </c>
      <c r="D16" s="44">
        <v>16.5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43201</v>
      </c>
      <c r="D17" s="45">
        <v>13.1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43202</v>
      </c>
      <c r="D18" s="44">
        <v>16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43203</v>
      </c>
      <c r="D19" s="44">
        <v>10.199999999999999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43204</v>
      </c>
      <c r="D20" s="44">
        <v>26.7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43205</v>
      </c>
      <c r="D21" s="44">
        <v>32.9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43206</v>
      </c>
      <c r="D22" s="44">
        <v>34.299999999999997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43207</v>
      </c>
      <c r="D23" s="44">
        <v>34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43208</v>
      </c>
      <c r="D24" s="44">
        <v>40.4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43209</v>
      </c>
      <c r="D25" s="44">
        <v>28.7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43210</v>
      </c>
      <c r="D26" s="44">
        <v>16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43211</v>
      </c>
      <c r="D27" s="44">
        <v>21.2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43212</v>
      </c>
      <c r="D28" s="44">
        <v>23.9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43213</v>
      </c>
      <c r="D29" s="44">
        <v>24.7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43214</v>
      </c>
      <c r="D30" s="45">
        <v>25.1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43215</v>
      </c>
      <c r="D31" s="45">
        <v>43.2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43216</v>
      </c>
      <c r="D32" s="44">
        <v>40.4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43217</v>
      </c>
      <c r="D33" s="44">
        <v>36.299999999999997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43218</v>
      </c>
      <c r="D34" s="44">
        <v>41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43219</v>
      </c>
      <c r="D35" s="41">
        <v>42.4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43220</v>
      </c>
      <c r="D36" s="41">
        <v>31.8</v>
      </c>
      <c r="E36" s="22" t="str">
        <f t="shared" si="0"/>
        <v>-</v>
      </c>
    </row>
    <row r="37" spans="1:5" x14ac:dyDescent="0.2">
      <c r="A37" s="52" t="s">
        <v>6</v>
      </c>
      <c r="B37" s="53"/>
      <c r="C37" s="53"/>
      <c r="D37" s="54"/>
      <c r="E37" s="23">
        <f>COUNT(D7:D36)</f>
        <v>28</v>
      </c>
    </row>
    <row r="38" spans="1:5" x14ac:dyDescent="0.2">
      <c r="A38" s="52" t="s">
        <v>7</v>
      </c>
      <c r="B38" s="53"/>
      <c r="C38" s="53"/>
      <c r="D38" s="54"/>
      <c r="E38" s="23">
        <f>'M3'!E39+'M4'!E37</f>
        <v>115</v>
      </c>
    </row>
    <row r="39" spans="1:5" x14ac:dyDescent="0.2">
      <c r="A39" s="52" t="s">
        <v>8</v>
      </c>
      <c r="B39" s="53"/>
      <c r="C39" s="53"/>
      <c r="D39" s="54"/>
      <c r="E39" s="23">
        <f>COUNT(E7:E36)</f>
        <v>2</v>
      </c>
    </row>
    <row r="40" spans="1:5" x14ac:dyDescent="0.2">
      <c r="A40" s="52" t="s">
        <v>9</v>
      </c>
      <c r="B40" s="53"/>
      <c r="C40" s="53"/>
      <c r="D40" s="54"/>
      <c r="E40" s="23">
        <f>'M3'!E41+'M4'!E39</f>
        <v>26</v>
      </c>
    </row>
    <row r="41" spans="1:5" x14ac:dyDescent="0.2">
      <c r="A41" s="52" t="s">
        <v>10</v>
      </c>
      <c r="B41" s="53"/>
      <c r="C41" s="53"/>
      <c r="D41" s="54"/>
      <c r="E41" s="24">
        <f>AVERAGE(D7:D36)</f>
        <v>32.667857142857144</v>
      </c>
    </row>
    <row r="42" spans="1:5" ht="13.5" thickBot="1" x14ac:dyDescent="0.25">
      <c r="A42" s="56" t="s">
        <v>11</v>
      </c>
      <c r="B42" s="57"/>
      <c r="C42" s="57"/>
      <c r="D42" s="58"/>
      <c r="E42" s="25">
        <f>(E37/30)*100</f>
        <v>93.333333333333329</v>
      </c>
    </row>
    <row r="43" spans="1:5" x14ac:dyDescent="0.2">
      <c r="A43" s="11"/>
      <c r="B43" s="11"/>
      <c r="C43" s="11"/>
      <c r="D43" s="11"/>
      <c r="E43" s="11"/>
    </row>
    <row r="44" spans="1:5" ht="18" x14ac:dyDescent="0.25">
      <c r="A44" s="13"/>
      <c r="B44" s="14"/>
      <c r="C44" s="14"/>
      <c r="D44" s="14"/>
      <c r="E44" s="14"/>
    </row>
    <row r="45" spans="1:5" x14ac:dyDescent="0.2">
      <c r="A45" s="12"/>
      <c r="B45" s="12"/>
      <c r="C45" s="12"/>
      <c r="D45" s="12"/>
      <c r="E45" s="12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</sheetData>
  <protectedRanges>
    <protectedRange sqref="D7:D36" name="Range1"/>
    <protectedRange sqref="B7:B36" name="Range1_1"/>
    <protectedRange sqref="A7:A36" name="Range1_1_2"/>
  </protectedRanges>
  <mergeCells count="11">
    <mergeCell ref="A38:D38"/>
    <mergeCell ref="A39:D39"/>
    <mergeCell ref="A40:D40"/>
    <mergeCell ref="A41:D41"/>
    <mergeCell ref="A42:D42"/>
    <mergeCell ref="A37:D37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A38" sqref="A38:D38"/>
    </sheetView>
  </sheetViews>
  <sheetFormatPr defaultRowHeight="12.75" x14ac:dyDescent="0.2"/>
  <cols>
    <col min="1" max="1" width="15.140625" customWidth="1"/>
    <col min="2" max="2" width="11.28515625" customWidth="1"/>
    <col min="3" max="3" width="13" customWidth="1"/>
    <col min="4" max="4" width="16.5703125" customWidth="1"/>
    <col min="5" max="5" width="14.42578125" customWidth="1"/>
  </cols>
  <sheetData>
    <row r="1" spans="1:5" ht="12.75" customHeight="1" x14ac:dyDescent="0.2">
      <c r="A1" s="60" t="s">
        <v>16</v>
      </c>
      <c r="B1" s="61"/>
      <c r="C1" s="61"/>
      <c r="D1" s="61"/>
      <c r="E1" s="61"/>
    </row>
    <row r="2" spans="1:5" ht="13.5" thickBot="1" x14ac:dyDescent="0.25">
      <c r="A2" s="62"/>
      <c r="B2" s="61"/>
      <c r="C2" s="61"/>
      <c r="D2" s="61"/>
      <c r="E2" s="61"/>
    </row>
    <row r="3" spans="1:5" ht="25.5" x14ac:dyDescent="0.2">
      <c r="A3" s="63" t="s">
        <v>0</v>
      </c>
      <c r="B3" s="63" t="s">
        <v>1</v>
      </c>
      <c r="C3" s="63" t="s">
        <v>2</v>
      </c>
      <c r="D3" s="16" t="s">
        <v>3</v>
      </c>
      <c r="E3" s="16" t="s">
        <v>4</v>
      </c>
    </row>
    <row r="4" spans="1:5" ht="25.5" x14ac:dyDescent="0.2">
      <c r="A4" s="64"/>
      <c r="B4" s="64"/>
      <c r="C4" s="64"/>
      <c r="D4" s="34" t="s">
        <v>14</v>
      </c>
      <c r="E4" s="1" t="s">
        <v>5</v>
      </c>
    </row>
    <row r="5" spans="1:5" ht="15" thickBot="1" x14ac:dyDescent="0.25">
      <c r="A5" s="65"/>
      <c r="B5" s="65"/>
      <c r="C5" s="65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43221</v>
      </c>
      <c r="D7" s="5">
        <v>33</v>
      </c>
      <c r="E7" s="21" t="str">
        <f t="shared" ref="E7:E14" si="0"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43222</v>
      </c>
      <c r="D8" s="8">
        <v>41.9</v>
      </c>
      <c r="E8" s="21" t="str">
        <f t="shared" si="0"/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43223</v>
      </c>
      <c r="D9" s="8">
        <v>43.7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43224</v>
      </c>
      <c r="D10" s="9">
        <v>56.6</v>
      </c>
      <c r="E10" s="21">
        <f t="shared" si="0"/>
        <v>1.1320000000000001</v>
      </c>
    </row>
    <row r="11" spans="1:5" x14ac:dyDescent="0.2">
      <c r="A11" s="20" t="s">
        <v>13</v>
      </c>
      <c r="B11" s="7" t="s">
        <v>12</v>
      </c>
      <c r="C11" s="6">
        <f t="shared" si="1"/>
        <v>43225</v>
      </c>
      <c r="D11" s="3">
        <v>37.299999999999997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43226</v>
      </c>
      <c r="D12" s="3">
        <v>39.700000000000003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43227</v>
      </c>
      <c r="D13" s="8"/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43228</v>
      </c>
      <c r="D14" s="3">
        <v>34.200000000000003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43229</v>
      </c>
      <c r="D15" s="3">
        <v>17.5</v>
      </c>
      <c r="E15" s="22" t="str">
        <f t="shared" ref="E15:E27" si="2">IF(D14&gt;50,D14/50,IF(D14&lt;=50,"-"))</f>
        <v>-</v>
      </c>
    </row>
    <row r="16" spans="1:5" x14ac:dyDescent="0.2">
      <c r="A16" s="20" t="s">
        <v>13</v>
      </c>
      <c r="B16" s="7" t="s">
        <v>12</v>
      </c>
      <c r="C16" s="6">
        <f t="shared" si="1"/>
        <v>43230</v>
      </c>
      <c r="D16" s="3">
        <v>27.7</v>
      </c>
      <c r="E16" s="22" t="str">
        <f t="shared" si="2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43231</v>
      </c>
      <c r="D17" s="44">
        <v>28.3</v>
      </c>
      <c r="E17" s="22" t="str">
        <f t="shared" si="2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43232</v>
      </c>
      <c r="D18" s="44">
        <v>25.3</v>
      </c>
      <c r="E18" s="22" t="str">
        <f t="shared" si="2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43233</v>
      </c>
      <c r="D19" s="44">
        <v>41</v>
      </c>
      <c r="E19" s="22" t="str">
        <f t="shared" si="2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43234</v>
      </c>
      <c r="D20" s="44">
        <v>41.5</v>
      </c>
      <c r="E20" s="22" t="str">
        <f t="shared" si="2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43235</v>
      </c>
      <c r="D21" s="44">
        <v>39.5</v>
      </c>
      <c r="E21" s="22" t="str">
        <f t="shared" si="2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43236</v>
      </c>
      <c r="D22" s="46">
        <v>33.1</v>
      </c>
      <c r="E22" s="22" t="str">
        <f t="shared" si="2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43237</v>
      </c>
      <c r="D23" s="46">
        <v>22.6</v>
      </c>
      <c r="E23" s="22" t="str">
        <f t="shared" si="2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43238</v>
      </c>
      <c r="D24" s="46">
        <v>18.100000000000001</v>
      </c>
      <c r="E24" s="22" t="str">
        <f t="shared" si="2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43239</v>
      </c>
      <c r="D25" s="44">
        <v>17.7</v>
      </c>
      <c r="E25" s="22" t="str">
        <f t="shared" si="2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43240</v>
      </c>
      <c r="D26" s="44">
        <v>17.899999999999999</v>
      </c>
      <c r="E26" s="22" t="str">
        <f t="shared" si="2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43241</v>
      </c>
      <c r="D27" s="46">
        <v>18.2</v>
      </c>
      <c r="E27" s="22" t="str">
        <f t="shared" si="2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43242</v>
      </c>
      <c r="D28" s="28">
        <v>18.7</v>
      </c>
      <c r="E28" s="22"/>
    </row>
    <row r="29" spans="1:5" x14ac:dyDescent="0.2">
      <c r="A29" s="20" t="s">
        <v>13</v>
      </c>
      <c r="B29" s="7" t="s">
        <v>12</v>
      </c>
      <c r="C29" s="6">
        <f t="shared" si="1"/>
        <v>43243</v>
      </c>
      <c r="D29" s="46">
        <v>17.899999999999999</v>
      </c>
      <c r="E29" s="22"/>
    </row>
    <row r="30" spans="1:5" x14ac:dyDescent="0.2">
      <c r="A30" s="20" t="s">
        <v>13</v>
      </c>
      <c r="B30" s="7" t="s">
        <v>12</v>
      </c>
      <c r="C30" s="6">
        <f t="shared" si="1"/>
        <v>43244</v>
      </c>
      <c r="D30" s="46">
        <v>27.7</v>
      </c>
      <c r="E30" s="22" t="str">
        <f>IF(D30&gt;50,D30/50,IF(D30&lt;=50,"-"))</f>
        <v>-</v>
      </c>
    </row>
    <row r="31" spans="1:5" x14ac:dyDescent="0.2">
      <c r="A31" s="20" t="s">
        <v>13</v>
      </c>
      <c r="B31" s="7" t="s">
        <v>12</v>
      </c>
      <c r="C31" s="6">
        <f t="shared" si="1"/>
        <v>43245</v>
      </c>
      <c r="D31" s="46">
        <v>30.1</v>
      </c>
      <c r="E31" s="22"/>
    </row>
    <row r="32" spans="1:5" x14ac:dyDescent="0.2">
      <c r="A32" s="20" t="s">
        <v>13</v>
      </c>
      <c r="B32" s="7" t="s">
        <v>12</v>
      </c>
      <c r="C32" s="6">
        <f t="shared" si="1"/>
        <v>43246</v>
      </c>
      <c r="D32" s="45">
        <v>40.6</v>
      </c>
      <c r="E32" s="22"/>
    </row>
    <row r="33" spans="1:5" x14ac:dyDescent="0.2">
      <c r="A33" s="20" t="s">
        <v>13</v>
      </c>
      <c r="B33" s="7" t="s">
        <v>12</v>
      </c>
      <c r="C33" s="6">
        <f t="shared" si="1"/>
        <v>43247</v>
      </c>
      <c r="D33" s="46">
        <v>38.299999999999997</v>
      </c>
      <c r="E33" s="22" t="str">
        <f>IF(D33&gt;50,D33/50,IF(D33&lt;=50,"-"))</f>
        <v>-</v>
      </c>
    </row>
    <row r="34" spans="1:5" x14ac:dyDescent="0.2">
      <c r="A34" s="20" t="s">
        <v>13</v>
      </c>
      <c r="B34" s="7" t="s">
        <v>12</v>
      </c>
      <c r="C34" s="6">
        <f t="shared" si="1"/>
        <v>43248</v>
      </c>
      <c r="D34" s="46">
        <v>38.200000000000003</v>
      </c>
      <c r="E34" s="22" t="str">
        <f>IF(D34&gt;50,D34/50,IF(D34&lt;=50,"-"))</f>
        <v>-</v>
      </c>
    </row>
    <row r="35" spans="1:5" x14ac:dyDescent="0.2">
      <c r="A35" s="20" t="s">
        <v>13</v>
      </c>
      <c r="B35" s="7" t="s">
        <v>12</v>
      </c>
      <c r="C35" s="6">
        <f t="shared" si="1"/>
        <v>43249</v>
      </c>
      <c r="D35" s="46">
        <v>26.7</v>
      </c>
      <c r="E35" s="22" t="str">
        <f>IF(D35&gt;50,D35/50,IF(D35&lt;=50,"-"))</f>
        <v>-</v>
      </c>
    </row>
    <row r="36" spans="1:5" x14ac:dyDescent="0.2">
      <c r="A36" s="20" t="s">
        <v>13</v>
      </c>
      <c r="B36" s="7" t="s">
        <v>12</v>
      </c>
      <c r="C36" s="6">
        <f t="shared" si="1"/>
        <v>43250</v>
      </c>
      <c r="D36" s="46">
        <v>26.1</v>
      </c>
      <c r="E36" s="22" t="str">
        <f>IF(D36&gt;50,D36/50,IF(D36&lt;=50,"-"))</f>
        <v>-</v>
      </c>
    </row>
    <row r="37" spans="1:5" x14ac:dyDescent="0.2">
      <c r="A37" s="20" t="s">
        <v>13</v>
      </c>
      <c r="B37" s="7" t="s">
        <v>12</v>
      </c>
      <c r="C37" s="6">
        <f t="shared" si="1"/>
        <v>43251</v>
      </c>
      <c r="D37" s="32">
        <v>37.799999999999997</v>
      </c>
      <c r="E37" s="22" t="str">
        <f>IF(D37&gt;50,D37/50,IF(D37&lt;=50,"-"))</f>
        <v>-</v>
      </c>
    </row>
    <row r="38" spans="1:5" x14ac:dyDescent="0.2">
      <c r="A38" s="52" t="s">
        <v>6</v>
      </c>
      <c r="B38" s="53"/>
      <c r="C38" s="53"/>
      <c r="D38" s="54"/>
      <c r="E38" s="23">
        <f>COUNT(D7:D37)</f>
        <v>30</v>
      </c>
    </row>
    <row r="39" spans="1:5" x14ac:dyDescent="0.2">
      <c r="A39" s="52" t="s">
        <v>7</v>
      </c>
      <c r="B39" s="53"/>
      <c r="C39" s="53"/>
      <c r="D39" s="54"/>
      <c r="E39" s="23">
        <f>'M4'!E38+'M5'!E38</f>
        <v>145</v>
      </c>
    </row>
    <row r="40" spans="1:5" x14ac:dyDescent="0.2">
      <c r="A40" s="52" t="s">
        <v>8</v>
      </c>
      <c r="B40" s="53"/>
      <c r="C40" s="53"/>
      <c r="D40" s="54"/>
      <c r="E40" s="23">
        <f>COUNT(E7:E37)</f>
        <v>1</v>
      </c>
    </row>
    <row r="41" spans="1:5" x14ac:dyDescent="0.2">
      <c r="A41" s="52" t="s">
        <v>9</v>
      </c>
      <c r="B41" s="53"/>
      <c r="C41" s="53"/>
      <c r="D41" s="54"/>
      <c r="E41" s="23">
        <f>'M4'!E40+'M5'!E40</f>
        <v>27</v>
      </c>
    </row>
    <row r="42" spans="1:5" x14ac:dyDescent="0.2">
      <c r="A42" s="52" t="s">
        <v>10</v>
      </c>
      <c r="B42" s="53"/>
      <c r="C42" s="53"/>
      <c r="D42" s="54"/>
      <c r="E42" s="24">
        <f>AVERAGE(D7:D37)</f>
        <v>31.230000000000008</v>
      </c>
    </row>
    <row r="43" spans="1:5" ht="13.5" thickBot="1" x14ac:dyDescent="0.25">
      <c r="A43" s="56" t="s">
        <v>11</v>
      </c>
      <c r="B43" s="57"/>
      <c r="C43" s="57"/>
      <c r="D43" s="58"/>
      <c r="E43" s="25">
        <f>(E38/31)*100</f>
        <v>96.774193548387103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D7:D27 D29:D37" name="Range1"/>
    <protectedRange sqref="B7:B37" name="Range1_1"/>
    <protectedRange sqref="A7:A37" name="Range1_1_2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A37" sqref="A37:D37"/>
    </sheetView>
  </sheetViews>
  <sheetFormatPr defaultRowHeight="12.75" x14ac:dyDescent="0.2"/>
  <cols>
    <col min="1" max="1" width="15.140625" customWidth="1"/>
    <col min="2" max="2" width="11.140625" customWidth="1"/>
    <col min="3" max="3" width="14.42578125" customWidth="1"/>
    <col min="4" max="4" width="15.28515625" customWidth="1"/>
    <col min="5" max="5" width="14.42578125" customWidth="1"/>
  </cols>
  <sheetData>
    <row r="1" spans="1:5" ht="12.75" customHeight="1" x14ac:dyDescent="0.2">
      <c r="A1" s="60" t="s">
        <v>16</v>
      </c>
      <c r="B1" s="61"/>
      <c r="C1" s="61"/>
      <c r="D1" s="61"/>
      <c r="E1" s="61"/>
    </row>
    <row r="2" spans="1:5" ht="13.5" thickBot="1" x14ac:dyDescent="0.25">
      <c r="A2" s="62"/>
      <c r="B2" s="61"/>
      <c r="C2" s="61"/>
      <c r="D2" s="61"/>
      <c r="E2" s="61"/>
    </row>
    <row r="3" spans="1:5" ht="25.5" x14ac:dyDescent="0.2">
      <c r="A3" s="63" t="s">
        <v>0</v>
      </c>
      <c r="B3" s="63" t="s">
        <v>1</v>
      </c>
      <c r="C3" s="63" t="s">
        <v>2</v>
      </c>
      <c r="D3" s="16" t="s">
        <v>3</v>
      </c>
      <c r="E3" s="16" t="s">
        <v>4</v>
      </c>
    </row>
    <row r="4" spans="1:5" ht="25.5" x14ac:dyDescent="0.2">
      <c r="A4" s="64"/>
      <c r="B4" s="64"/>
      <c r="C4" s="64"/>
      <c r="D4" s="34" t="s">
        <v>14</v>
      </c>
      <c r="E4" s="1" t="s">
        <v>5</v>
      </c>
    </row>
    <row r="5" spans="1:5" ht="15" thickBot="1" x14ac:dyDescent="0.25">
      <c r="A5" s="65"/>
      <c r="B5" s="65"/>
      <c r="C5" s="65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43252</v>
      </c>
      <c r="D7" s="32">
        <v>29.6</v>
      </c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43253</v>
      </c>
      <c r="D8" s="32">
        <v>22.3</v>
      </c>
      <c r="E8" s="22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6" si="1">C8+1</f>
        <v>43254</v>
      </c>
      <c r="D9" s="46">
        <v>27.5</v>
      </c>
      <c r="E9" s="22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43255</v>
      </c>
      <c r="D10" s="46">
        <v>29.5</v>
      </c>
      <c r="E10" s="22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43256</v>
      </c>
      <c r="D11" s="32">
        <v>28.6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43257</v>
      </c>
      <c r="D12" s="32">
        <v>32.299999999999997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43258</v>
      </c>
      <c r="D13" s="32">
        <v>25.3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43259</v>
      </c>
      <c r="D14" s="32">
        <v>25.1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43260</v>
      </c>
      <c r="D15" s="32">
        <v>23.1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43261</v>
      </c>
      <c r="D16" s="33">
        <v>24.8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43262</v>
      </c>
      <c r="D17" s="33">
        <v>28.3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43263</v>
      </c>
      <c r="D18" s="32">
        <v>31.1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43264</v>
      </c>
      <c r="D19" s="46">
        <v>21.6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43265</v>
      </c>
      <c r="D20" s="32">
        <v>21.3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43266</v>
      </c>
      <c r="D21" s="32">
        <v>24.1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43267</v>
      </c>
      <c r="D22" s="51">
        <v>26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43268</v>
      </c>
      <c r="D23" s="32">
        <v>25.2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43269</v>
      </c>
      <c r="D24" s="32">
        <v>31.7</v>
      </c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43270</v>
      </c>
      <c r="D25" s="46">
        <v>24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43271</v>
      </c>
      <c r="D26" s="32">
        <v>38.200000000000003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43272</v>
      </c>
      <c r="D27" s="32">
        <v>36.4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43273</v>
      </c>
      <c r="D28" s="32">
        <v>31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43274</v>
      </c>
      <c r="D29" s="46">
        <v>26.8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43275</v>
      </c>
      <c r="D30" s="32">
        <v>15.5</v>
      </c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43276</v>
      </c>
      <c r="D31" s="28">
        <v>21.4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43277</v>
      </c>
      <c r="D32" s="30">
        <v>21.9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43278</v>
      </c>
      <c r="D33" s="28">
        <v>19.100000000000001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43279</v>
      </c>
      <c r="D34" s="30">
        <v>16.100000000000001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43280</v>
      </c>
      <c r="D35" s="30">
        <v>18.8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43281</v>
      </c>
      <c r="D36" s="30">
        <v>26.2</v>
      </c>
      <c r="E36" s="22" t="str">
        <f t="shared" si="0"/>
        <v>-</v>
      </c>
    </row>
    <row r="37" spans="1:5" x14ac:dyDescent="0.2">
      <c r="A37" s="52" t="s">
        <v>6</v>
      </c>
      <c r="B37" s="53"/>
      <c r="C37" s="53"/>
      <c r="D37" s="54"/>
      <c r="E37" s="23">
        <f>COUNT(D7:D36)</f>
        <v>30</v>
      </c>
    </row>
    <row r="38" spans="1:5" x14ac:dyDescent="0.2">
      <c r="A38" s="52" t="s">
        <v>7</v>
      </c>
      <c r="B38" s="53"/>
      <c r="C38" s="53"/>
      <c r="D38" s="54"/>
      <c r="E38" s="23">
        <f>'M5'!E39+'M6'!E37</f>
        <v>175</v>
      </c>
    </row>
    <row r="39" spans="1:5" x14ac:dyDescent="0.2">
      <c r="A39" s="52" t="s">
        <v>8</v>
      </c>
      <c r="B39" s="53"/>
      <c r="C39" s="53"/>
      <c r="D39" s="54"/>
      <c r="E39" s="23">
        <f>COUNT(E7:E36)</f>
        <v>0</v>
      </c>
    </row>
    <row r="40" spans="1:5" x14ac:dyDescent="0.2">
      <c r="A40" s="52" t="s">
        <v>9</v>
      </c>
      <c r="B40" s="53"/>
      <c r="C40" s="53"/>
      <c r="D40" s="54"/>
      <c r="E40" s="23">
        <f>'M5'!E41+'M6'!E39</f>
        <v>27</v>
      </c>
    </row>
    <row r="41" spans="1:5" x14ac:dyDescent="0.2">
      <c r="A41" s="52" t="s">
        <v>10</v>
      </c>
      <c r="B41" s="53"/>
      <c r="C41" s="53"/>
      <c r="D41" s="54"/>
      <c r="E41" s="24">
        <f>AVERAGE(D7:D36)</f>
        <v>25.76</v>
      </c>
    </row>
    <row r="42" spans="1:5" ht="13.5" thickBot="1" x14ac:dyDescent="0.25">
      <c r="A42" s="56" t="s">
        <v>11</v>
      </c>
      <c r="B42" s="57"/>
      <c r="C42" s="57"/>
      <c r="D42" s="58"/>
      <c r="E42" s="25">
        <f>(E37/30)*100</f>
        <v>100</v>
      </c>
    </row>
    <row r="43" spans="1:5" x14ac:dyDescent="0.2">
      <c r="A43" s="12"/>
      <c r="B43" s="12"/>
      <c r="C43" s="12"/>
      <c r="D43" s="12"/>
      <c r="E43" s="12"/>
    </row>
  </sheetData>
  <protectedRanges>
    <protectedRange sqref="D7:D36" name="Range1"/>
    <protectedRange sqref="B7:B36" name="Range1_1"/>
    <protectedRange sqref="A7:A36" name="Range1_1_1"/>
  </protectedRanges>
  <mergeCells count="11">
    <mergeCell ref="A38:D38"/>
    <mergeCell ref="A39:D39"/>
    <mergeCell ref="A40:D40"/>
    <mergeCell ref="A41:D41"/>
    <mergeCell ref="A42:D42"/>
    <mergeCell ref="A37:D37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A38" sqref="A38:D38"/>
    </sheetView>
  </sheetViews>
  <sheetFormatPr defaultRowHeight="12.75" x14ac:dyDescent="0.2"/>
  <cols>
    <col min="1" max="1" width="14.85546875" customWidth="1"/>
    <col min="2" max="2" width="11.140625" customWidth="1"/>
    <col min="3" max="3" width="12.85546875" customWidth="1"/>
    <col min="4" max="4" width="15.85546875" customWidth="1"/>
    <col min="5" max="5" width="14.42578125" customWidth="1"/>
  </cols>
  <sheetData>
    <row r="1" spans="1:5" ht="12.75" customHeight="1" x14ac:dyDescent="0.2">
      <c r="A1" s="60" t="s">
        <v>16</v>
      </c>
      <c r="B1" s="61"/>
      <c r="C1" s="61"/>
      <c r="D1" s="61"/>
      <c r="E1" s="61"/>
    </row>
    <row r="2" spans="1:5" ht="13.5" thickBot="1" x14ac:dyDescent="0.25">
      <c r="A2" s="62"/>
      <c r="B2" s="61"/>
      <c r="C2" s="61"/>
      <c r="D2" s="61"/>
      <c r="E2" s="61"/>
    </row>
    <row r="3" spans="1:5" ht="25.5" x14ac:dyDescent="0.2">
      <c r="A3" s="63" t="s">
        <v>0</v>
      </c>
      <c r="B3" s="63" t="s">
        <v>1</v>
      </c>
      <c r="C3" s="63" t="s">
        <v>2</v>
      </c>
      <c r="D3" s="16" t="s">
        <v>3</v>
      </c>
      <c r="E3" s="16" t="s">
        <v>4</v>
      </c>
    </row>
    <row r="4" spans="1:5" ht="25.5" x14ac:dyDescent="0.2">
      <c r="A4" s="64"/>
      <c r="B4" s="64"/>
      <c r="C4" s="64"/>
      <c r="D4" s="34" t="s">
        <v>14</v>
      </c>
      <c r="E4" s="1" t="s">
        <v>5</v>
      </c>
    </row>
    <row r="5" spans="1:5" ht="15" thickBot="1" x14ac:dyDescent="0.25">
      <c r="A5" s="65"/>
      <c r="B5" s="65"/>
      <c r="C5" s="65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43282</v>
      </c>
      <c r="D7" s="5">
        <v>27.9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43283</v>
      </c>
      <c r="D8" s="8">
        <v>25.4</v>
      </c>
      <c r="E8" s="21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43284</v>
      </c>
      <c r="D9" s="8">
        <v>21.8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43285</v>
      </c>
      <c r="D10" s="9">
        <v>25.4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43286</v>
      </c>
      <c r="D11" s="3">
        <v>29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43287</v>
      </c>
      <c r="D12" s="3">
        <v>17.2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43288</v>
      </c>
      <c r="D13" s="3">
        <v>18.399999999999999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43289</v>
      </c>
      <c r="D14" s="3">
        <v>27.4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43290</v>
      </c>
      <c r="D15" s="3">
        <v>22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43291</v>
      </c>
      <c r="D16" s="3">
        <v>24.1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43292</v>
      </c>
      <c r="D17" s="4">
        <v>21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43293</v>
      </c>
      <c r="D18" s="2">
        <v>24.9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43294</v>
      </c>
      <c r="D19" s="2">
        <v>23.9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43295</v>
      </c>
      <c r="D20" s="2">
        <v>26.5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43296</v>
      </c>
      <c r="D21" s="41">
        <v>24.4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43297</v>
      </c>
      <c r="D22" s="2">
        <v>31.8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43298</v>
      </c>
      <c r="D23" s="2">
        <v>35.299999999999997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43299</v>
      </c>
      <c r="D24" s="10">
        <v>28.3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43300</v>
      </c>
      <c r="D25" s="3">
        <v>21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43301</v>
      </c>
      <c r="D26" s="3">
        <v>20.3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43302</v>
      </c>
      <c r="D27" s="4">
        <v>16.2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43303</v>
      </c>
      <c r="D28" s="2">
        <v>27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43304</v>
      </c>
      <c r="D29" s="2">
        <v>26.4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43305</v>
      </c>
      <c r="D30" s="10">
        <v>26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43306</v>
      </c>
      <c r="D31" s="3">
        <v>24.4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43307</v>
      </c>
      <c r="D32" s="3">
        <v>28.6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43308</v>
      </c>
      <c r="D33" s="3">
        <v>22.3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43309</v>
      </c>
      <c r="D34" s="40">
        <v>23.7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43310</v>
      </c>
      <c r="D35" s="2">
        <v>21.3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43311</v>
      </c>
      <c r="D36" s="2">
        <v>20.2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43312</v>
      </c>
      <c r="D37" s="2">
        <v>29</v>
      </c>
      <c r="E37" s="22" t="str">
        <f t="shared" si="0"/>
        <v>-</v>
      </c>
    </row>
    <row r="38" spans="1:5" x14ac:dyDescent="0.2">
      <c r="A38" s="52" t="s">
        <v>6</v>
      </c>
      <c r="B38" s="53"/>
      <c r="C38" s="53"/>
      <c r="D38" s="54"/>
      <c r="E38" s="23">
        <f>COUNT(D7:D37)</f>
        <v>31</v>
      </c>
    </row>
    <row r="39" spans="1:5" x14ac:dyDescent="0.2">
      <c r="A39" s="52" t="s">
        <v>7</v>
      </c>
      <c r="B39" s="53"/>
      <c r="C39" s="53"/>
      <c r="D39" s="54"/>
      <c r="E39" s="23">
        <f>'M6'!E38+'M7'!E38</f>
        <v>206</v>
      </c>
    </row>
    <row r="40" spans="1:5" x14ac:dyDescent="0.2">
      <c r="A40" s="52" t="s">
        <v>8</v>
      </c>
      <c r="B40" s="53"/>
      <c r="C40" s="53"/>
      <c r="D40" s="54"/>
      <c r="E40" s="23">
        <f>COUNT(E7:E37)</f>
        <v>0</v>
      </c>
    </row>
    <row r="41" spans="1:5" x14ac:dyDescent="0.2">
      <c r="A41" s="52" t="s">
        <v>9</v>
      </c>
      <c r="B41" s="53"/>
      <c r="C41" s="53"/>
      <c r="D41" s="54"/>
      <c r="E41" s="23">
        <f>'M6'!E40+'M7'!E40</f>
        <v>27</v>
      </c>
    </row>
    <row r="42" spans="1:5" x14ac:dyDescent="0.2">
      <c r="A42" s="52" t="s">
        <v>10</v>
      </c>
      <c r="B42" s="53"/>
      <c r="C42" s="53"/>
      <c r="D42" s="54"/>
      <c r="E42" s="24">
        <f>AVERAGE(D7:D37)</f>
        <v>24.551612903225806</v>
      </c>
    </row>
    <row r="43" spans="1:5" ht="13.5" thickBot="1" x14ac:dyDescent="0.25">
      <c r="A43" s="56" t="s">
        <v>11</v>
      </c>
      <c r="B43" s="57"/>
      <c r="C43" s="57"/>
      <c r="D43" s="58"/>
      <c r="E43" s="25">
        <f>(E38/31)*100</f>
        <v>100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D7:D37" name="Range1"/>
    <protectedRange sqref="B7:B37" name="Range1_1"/>
    <protectedRange sqref="A7:A37" name="Range1_1_1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A38" sqref="A38:D38"/>
    </sheetView>
  </sheetViews>
  <sheetFormatPr defaultRowHeight="12.75" x14ac:dyDescent="0.2"/>
  <cols>
    <col min="1" max="1" width="15" customWidth="1"/>
    <col min="2" max="2" width="11.28515625" customWidth="1"/>
    <col min="3" max="3" width="13.85546875" customWidth="1"/>
    <col min="4" max="4" width="15.5703125" customWidth="1"/>
    <col min="5" max="5" width="14.42578125" customWidth="1"/>
  </cols>
  <sheetData>
    <row r="1" spans="1:5" ht="12.75" customHeight="1" x14ac:dyDescent="0.2">
      <c r="A1" s="60" t="s">
        <v>16</v>
      </c>
      <c r="B1" s="61"/>
      <c r="C1" s="61"/>
      <c r="D1" s="61"/>
      <c r="E1" s="61"/>
    </row>
    <row r="2" spans="1:5" ht="13.5" thickBot="1" x14ac:dyDescent="0.25">
      <c r="A2" s="62"/>
      <c r="B2" s="61"/>
      <c r="C2" s="61"/>
      <c r="D2" s="61"/>
      <c r="E2" s="61"/>
    </row>
    <row r="3" spans="1:5" ht="25.5" x14ac:dyDescent="0.2">
      <c r="A3" s="63" t="s">
        <v>0</v>
      </c>
      <c r="B3" s="63" t="s">
        <v>1</v>
      </c>
      <c r="C3" s="63" t="s">
        <v>2</v>
      </c>
      <c r="D3" s="16" t="s">
        <v>3</v>
      </c>
      <c r="E3" s="16" t="s">
        <v>4</v>
      </c>
    </row>
    <row r="4" spans="1:5" ht="25.5" x14ac:dyDescent="0.2">
      <c r="A4" s="64"/>
      <c r="B4" s="64"/>
      <c r="C4" s="64"/>
      <c r="D4" s="34" t="s">
        <v>14</v>
      </c>
      <c r="E4" s="1" t="s">
        <v>5</v>
      </c>
    </row>
    <row r="5" spans="1:5" ht="15" thickBot="1" x14ac:dyDescent="0.25">
      <c r="A5" s="65"/>
      <c r="B5" s="65"/>
      <c r="C5" s="65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48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47">
        <v>43313</v>
      </c>
      <c r="D7" s="49">
        <v>32.4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47">
        <f>C7+1</f>
        <v>43314</v>
      </c>
      <c r="D8" s="49">
        <v>32.1</v>
      </c>
      <c r="E8" s="21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47">
        <f t="shared" ref="C9:C37" si="1">C8+1</f>
        <v>43315</v>
      </c>
      <c r="D9" s="49">
        <v>33.1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47">
        <f t="shared" si="1"/>
        <v>43316</v>
      </c>
      <c r="D10" s="49">
        <v>38.4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47">
        <f t="shared" si="1"/>
        <v>43317</v>
      </c>
      <c r="D11" s="49">
        <v>54.7</v>
      </c>
      <c r="E11" s="22">
        <f t="shared" si="0"/>
        <v>1.0940000000000001</v>
      </c>
    </row>
    <row r="12" spans="1:5" x14ac:dyDescent="0.2">
      <c r="A12" s="20" t="s">
        <v>13</v>
      </c>
      <c r="B12" s="7" t="s">
        <v>12</v>
      </c>
      <c r="C12" s="47">
        <f t="shared" si="1"/>
        <v>43318</v>
      </c>
      <c r="D12" s="49">
        <v>46.1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47">
        <f t="shared" si="1"/>
        <v>43319</v>
      </c>
      <c r="D13" s="49">
        <v>24.3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47">
        <f t="shared" si="1"/>
        <v>43320</v>
      </c>
      <c r="D14" s="49">
        <v>43.4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47">
        <f t="shared" si="1"/>
        <v>43321</v>
      </c>
      <c r="D15" s="49">
        <v>21.1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47">
        <f t="shared" si="1"/>
        <v>43322</v>
      </c>
      <c r="D16" s="49">
        <v>21.9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47">
        <f t="shared" si="1"/>
        <v>43323</v>
      </c>
      <c r="D17" s="49">
        <v>23.5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47">
        <f t="shared" si="1"/>
        <v>43324</v>
      </c>
      <c r="D18" s="49">
        <v>25.1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47">
        <f t="shared" si="1"/>
        <v>43325</v>
      </c>
      <c r="D19" s="49">
        <v>30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47">
        <f t="shared" si="1"/>
        <v>43326</v>
      </c>
      <c r="D20" s="49">
        <v>26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47">
        <f t="shared" si="1"/>
        <v>43327</v>
      </c>
      <c r="D21" s="49">
        <v>37.1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47">
        <f t="shared" si="1"/>
        <v>43328</v>
      </c>
      <c r="D22" s="49">
        <v>31.8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47">
        <f t="shared" si="1"/>
        <v>43329</v>
      </c>
      <c r="D23" s="49">
        <v>36.299999999999997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47">
        <f t="shared" si="1"/>
        <v>43330</v>
      </c>
      <c r="D24" s="49">
        <v>48.6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47">
        <f t="shared" si="1"/>
        <v>43331</v>
      </c>
      <c r="D25" s="49">
        <v>27.6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47">
        <f t="shared" si="1"/>
        <v>43332</v>
      </c>
      <c r="D26" s="49">
        <v>25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47">
        <f t="shared" si="1"/>
        <v>43333</v>
      </c>
      <c r="D27" s="49">
        <v>31.7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47">
        <f t="shared" si="1"/>
        <v>43334</v>
      </c>
      <c r="D28" s="49">
        <v>28.1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47">
        <f t="shared" si="1"/>
        <v>43335</v>
      </c>
      <c r="D29" s="49">
        <v>34.4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47">
        <f t="shared" si="1"/>
        <v>43336</v>
      </c>
      <c r="D30" s="49">
        <v>19.3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47">
        <f t="shared" si="1"/>
        <v>43337</v>
      </c>
      <c r="D31" s="49">
        <v>25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47">
        <f t="shared" si="1"/>
        <v>43338</v>
      </c>
      <c r="D32" s="49">
        <v>28.1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47">
        <f t="shared" si="1"/>
        <v>43339</v>
      </c>
      <c r="D33" s="49">
        <v>10.4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47">
        <f t="shared" si="1"/>
        <v>43340</v>
      </c>
      <c r="D34" s="49">
        <v>45.9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47">
        <f t="shared" si="1"/>
        <v>43341</v>
      </c>
      <c r="D35" s="49">
        <v>34.4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47">
        <f t="shared" si="1"/>
        <v>43342</v>
      </c>
      <c r="D36" s="49">
        <v>44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47">
        <f t="shared" si="1"/>
        <v>43343</v>
      </c>
      <c r="D37" s="49">
        <v>35.1</v>
      </c>
      <c r="E37" s="22" t="str">
        <f>IF('[1]mes P10'!AF114&gt;50,'[1]mes P10'!AF114/50,IF('[1]mes P10'!AF114&lt;=50,"-"))</f>
        <v>-</v>
      </c>
    </row>
    <row r="38" spans="1:5" x14ac:dyDescent="0.2">
      <c r="A38" s="52" t="s">
        <v>6</v>
      </c>
      <c r="B38" s="53"/>
      <c r="C38" s="53"/>
      <c r="D38" s="66"/>
      <c r="E38" s="23">
        <f>COUNT(D7:D37)</f>
        <v>31</v>
      </c>
    </row>
    <row r="39" spans="1:5" x14ac:dyDescent="0.2">
      <c r="A39" s="52" t="s">
        <v>7</v>
      </c>
      <c r="B39" s="53"/>
      <c r="C39" s="53"/>
      <c r="D39" s="54"/>
      <c r="E39" s="23">
        <f>'M7'!E39+'M8'!E38</f>
        <v>237</v>
      </c>
    </row>
    <row r="40" spans="1:5" x14ac:dyDescent="0.2">
      <c r="A40" s="52" t="s">
        <v>8</v>
      </c>
      <c r="B40" s="53"/>
      <c r="C40" s="53"/>
      <c r="D40" s="54"/>
      <c r="E40" s="23">
        <f>COUNT(E7:E37)</f>
        <v>1</v>
      </c>
    </row>
    <row r="41" spans="1:5" x14ac:dyDescent="0.2">
      <c r="A41" s="52" t="s">
        <v>9</v>
      </c>
      <c r="B41" s="53"/>
      <c r="C41" s="53"/>
      <c r="D41" s="54"/>
      <c r="E41" s="23">
        <f>'M7'!E41+'M8'!E40</f>
        <v>28</v>
      </c>
    </row>
    <row r="42" spans="1:5" x14ac:dyDescent="0.2">
      <c r="A42" s="52" t="s">
        <v>10</v>
      </c>
      <c r="B42" s="53"/>
      <c r="C42" s="53"/>
      <c r="D42" s="54"/>
      <c r="E42" s="24">
        <f>AVERAGE(D7:D37)</f>
        <v>32.093548387096774</v>
      </c>
    </row>
    <row r="43" spans="1:5" ht="13.5" thickBot="1" x14ac:dyDescent="0.25">
      <c r="A43" s="56" t="s">
        <v>11</v>
      </c>
      <c r="B43" s="57"/>
      <c r="C43" s="57"/>
      <c r="D43" s="58"/>
      <c r="E43" s="25">
        <f>(E38/31)*100</f>
        <v>100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B7:B37" name="Range1_1"/>
    <protectedRange sqref="A7:A37" name="Range1_1_1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>
      <selection activeCell="A37" sqref="A37:D37"/>
    </sheetView>
  </sheetViews>
  <sheetFormatPr defaultRowHeight="12.75" x14ac:dyDescent="0.2"/>
  <cols>
    <col min="1" max="1" width="14.42578125" customWidth="1"/>
    <col min="2" max="2" width="11.85546875" customWidth="1"/>
    <col min="3" max="3" width="13.140625" customWidth="1"/>
    <col min="4" max="4" width="14.85546875" bestFit="1" customWidth="1"/>
    <col min="5" max="5" width="14.42578125" customWidth="1"/>
  </cols>
  <sheetData>
    <row r="1" spans="1:5" ht="12.75" customHeight="1" x14ac:dyDescent="0.2">
      <c r="A1" s="60" t="s">
        <v>16</v>
      </c>
      <c r="B1" s="61"/>
      <c r="C1" s="61"/>
      <c r="D1" s="61"/>
      <c r="E1" s="61"/>
    </row>
    <row r="2" spans="1:5" ht="13.5" thickBot="1" x14ac:dyDescent="0.25">
      <c r="A2" s="62"/>
      <c r="B2" s="61"/>
      <c r="C2" s="61"/>
      <c r="D2" s="61"/>
      <c r="E2" s="61"/>
    </row>
    <row r="3" spans="1:5" ht="25.5" x14ac:dyDescent="0.2">
      <c r="A3" s="63" t="s">
        <v>0</v>
      </c>
      <c r="B3" s="63" t="s">
        <v>1</v>
      </c>
      <c r="C3" s="63" t="s">
        <v>2</v>
      </c>
      <c r="D3" s="16" t="s">
        <v>3</v>
      </c>
      <c r="E3" s="16" t="s">
        <v>4</v>
      </c>
    </row>
    <row r="4" spans="1:5" ht="25.5" x14ac:dyDescent="0.2">
      <c r="A4" s="64"/>
      <c r="B4" s="64"/>
      <c r="C4" s="64"/>
      <c r="D4" s="34" t="s">
        <v>14</v>
      </c>
      <c r="E4" s="1" t="s">
        <v>5</v>
      </c>
    </row>
    <row r="5" spans="1:5" ht="15" thickBot="1" x14ac:dyDescent="0.25">
      <c r="A5" s="65"/>
      <c r="B5" s="65"/>
      <c r="C5" s="65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48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47">
        <v>43344</v>
      </c>
      <c r="D7" s="50">
        <v>32.200000000000003</v>
      </c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47">
        <f>C7+1</f>
        <v>43345</v>
      </c>
      <c r="D8" s="50">
        <v>34.1</v>
      </c>
      <c r="E8" s="22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47">
        <f t="shared" ref="C9:C36" si="1">C8+1</f>
        <v>43346</v>
      </c>
      <c r="D9" s="50">
        <v>33.5</v>
      </c>
      <c r="E9" s="22" t="str">
        <f t="shared" si="0"/>
        <v>-</v>
      </c>
    </row>
    <row r="10" spans="1:5" x14ac:dyDescent="0.2">
      <c r="A10" s="20" t="s">
        <v>13</v>
      </c>
      <c r="B10" s="7" t="s">
        <v>12</v>
      </c>
      <c r="C10" s="47">
        <f t="shared" si="1"/>
        <v>43347</v>
      </c>
      <c r="D10" s="50">
        <v>36.200000000000003</v>
      </c>
      <c r="E10" s="22" t="str">
        <f t="shared" si="0"/>
        <v>-</v>
      </c>
    </row>
    <row r="11" spans="1:5" x14ac:dyDescent="0.2">
      <c r="A11" s="20" t="s">
        <v>13</v>
      </c>
      <c r="B11" s="7" t="s">
        <v>12</v>
      </c>
      <c r="C11" s="47">
        <f t="shared" si="1"/>
        <v>43348</v>
      </c>
      <c r="D11" s="50">
        <v>25.7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47">
        <f t="shared" si="1"/>
        <v>43349</v>
      </c>
      <c r="D12" s="50">
        <v>19.8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47">
        <f t="shared" si="1"/>
        <v>43350</v>
      </c>
      <c r="D13" s="50">
        <v>28.1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47">
        <f t="shared" si="1"/>
        <v>43351</v>
      </c>
      <c r="D14" s="50">
        <v>39.1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47">
        <f t="shared" si="1"/>
        <v>43352</v>
      </c>
      <c r="D15" s="50">
        <v>21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47">
        <f t="shared" si="1"/>
        <v>43353</v>
      </c>
      <c r="D16" s="50">
        <v>21.7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47">
        <f t="shared" si="1"/>
        <v>43354</v>
      </c>
      <c r="D17" s="50">
        <v>40.700000000000003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47">
        <f t="shared" si="1"/>
        <v>43355</v>
      </c>
      <c r="D18" s="50">
        <v>19.5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47">
        <f t="shared" si="1"/>
        <v>43356</v>
      </c>
      <c r="D19" s="50">
        <v>13.3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47">
        <f t="shared" si="1"/>
        <v>43357</v>
      </c>
      <c r="D20" s="50">
        <v>28.9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47">
        <f t="shared" si="1"/>
        <v>43358</v>
      </c>
      <c r="D21" s="50">
        <v>30.2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47">
        <f t="shared" si="1"/>
        <v>43359</v>
      </c>
      <c r="D22" s="50">
        <v>14.1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47">
        <f t="shared" si="1"/>
        <v>43360</v>
      </c>
      <c r="D23" s="50">
        <v>17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47">
        <f t="shared" si="1"/>
        <v>43361</v>
      </c>
      <c r="D24" s="50">
        <v>8.9</v>
      </c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47">
        <f t="shared" si="1"/>
        <v>43362</v>
      </c>
      <c r="D25" s="50">
        <v>11.7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47">
        <f t="shared" si="1"/>
        <v>43363</v>
      </c>
      <c r="D26" s="50">
        <v>19.100000000000001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47">
        <f t="shared" si="1"/>
        <v>43364</v>
      </c>
      <c r="D27" s="50">
        <v>32.6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47">
        <f t="shared" si="1"/>
        <v>43365</v>
      </c>
      <c r="D28" s="50">
        <v>18.7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47">
        <f t="shared" si="1"/>
        <v>43366</v>
      </c>
      <c r="D29" s="50">
        <v>27.9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47">
        <f t="shared" si="1"/>
        <v>43367</v>
      </c>
      <c r="D30" s="50"/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47">
        <f t="shared" si="1"/>
        <v>43368</v>
      </c>
      <c r="D31" s="50">
        <v>8.9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47">
        <f t="shared" si="1"/>
        <v>43369</v>
      </c>
      <c r="D32" s="50">
        <v>9.6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47">
        <f t="shared" si="1"/>
        <v>43370</v>
      </c>
      <c r="D33" s="50">
        <v>12.7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47">
        <f t="shared" si="1"/>
        <v>43371</v>
      </c>
      <c r="D34" s="50">
        <v>9.6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47">
        <f t="shared" si="1"/>
        <v>43372</v>
      </c>
      <c r="D35" s="50">
        <v>16.7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47">
        <f t="shared" si="1"/>
        <v>43373</v>
      </c>
      <c r="D36" s="50">
        <v>22.9</v>
      </c>
      <c r="E36" s="22" t="str">
        <f t="shared" si="0"/>
        <v>-</v>
      </c>
    </row>
    <row r="37" spans="1:5" x14ac:dyDescent="0.2">
      <c r="A37" s="52" t="s">
        <v>6</v>
      </c>
      <c r="B37" s="53"/>
      <c r="C37" s="53"/>
      <c r="D37" s="66"/>
      <c r="E37" s="23">
        <f>COUNT(D7:D36)</f>
        <v>29</v>
      </c>
    </row>
    <row r="38" spans="1:5" x14ac:dyDescent="0.2">
      <c r="A38" s="52" t="s">
        <v>7</v>
      </c>
      <c r="B38" s="53"/>
      <c r="C38" s="53"/>
      <c r="D38" s="54"/>
      <c r="E38" s="23">
        <f>'M8'!E39+'M9'!E37</f>
        <v>266</v>
      </c>
    </row>
    <row r="39" spans="1:5" x14ac:dyDescent="0.2">
      <c r="A39" s="52" t="s">
        <v>8</v>
      </c>
      <c r="B39" s="53"/>
      <c r="C39" s="53"/>
      <c r="D39" s="54"/>
      <c r="E39" s="23">
        <f>COUNT(E7:E36)</f>
        <v>0</v>
      </c>
    </row>
    <row r="40" spans="1:5" x14ac:dyDescent="0.2">
      <c r="A40" s="52" t="s">
        <v>9</v>
      </c>
      <c r="B40" s="53"/>
      <c r="C40" s="53"/>
      <c r="D40" s="54"/>
      <c r="E40" s="23">
        <f>'M8'!E41+'M9'!E39</f>
        <v>28</v>
      </c>
    </row>
    <row r="41" spans="1:5" x14ac:dyDescent="0.2">
      <c r="A41" s="52" t="s">
        <v>10</v>
      </c>
      <c r="B41" s="53"/>
      <c r="C41" s="53"/>
      <c r="D41" s="54"/>
      <c r="E41" s="24">
        <f>AVERAGE(D7:D36)</f>
        <v>22.565517241379315</v>
      </c>
    </row>
    <row r="42" spans="1:5" ht="13.5" thickBot="1" x14ac:dyDescent="0.25">
      <c r="A42" s="56" t="s">
        <v>11</v>
      </c>
      <c r="B42" s="57"/>
      <c r="C42" s="57"/>
      <c r="D42" s="58"/>
      <c r="E42" s="25">
        <f>(E37/31)*100</f>
        <v>93.548387096774192</v>
      </c>
    </row>
    <row r="43" spans="1:5" x14ac:dyDescent="0.2">
      <c r="A43" s="12"/>
      <c r="B43" s="12"/>
      <c r="C43" s="12"/>
      <c r="D43" s="12"/>
      <c r="E43" s="12"/>
    </row>
  </sheetData>
  <protectedRanges>
    <protectedRange sqref="B7:B36" name="Range1_1"/>
    <protectedRange sqref="A7:A36" name="Range1_1_2"/>
  </protectedRanges>
  <mergeCells count="11">
    <mergeCell ref="A38:D38"/>
    <mergeCell ref="A39:D39"/>
    <mergeCell ref="A40:D40"/>
    <mergeCell ref="A41:D41"/>
    <mergeCell ref="A42:D42"/>
    <mergeCell ref="A37:D37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</vt:vector>
  </TitlesOfParts>
  <Company>moew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MM. Mihaleva</cp:lastModifiedBy>
  <cp:lastPrinted>2016-05-26T13:07:55Z</cp:lastPrinted>
  <dcterms:created xsi:type="dcterms:W3CDTF">2009-02-18T08:33:41Z</dcterms:created>
  <dcterms:modified xsi:type="dcterms:W3CDTF">2018-10-30T13:31:16Z</dcterms:modified>
</cp:coreProperties>
</file>