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15195" windowHeight="7965" activeTab="8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C9" i="3" l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3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7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2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E35" i="2" l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14" i="10" l="1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40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8" i="10"/>
  <c r="E9" i="10"/>
  <c r="E10" i="10"/>
  <c r="E11" i="10"/>
  <c r="E12" i="10"/>
  <c r="E13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30" i="10"/>
  <c r="E33" i="10"/>
  <c r="E34" i="10"/>
  <c r="E35" i="10"/>
  <c r="E36" i="10"/>
  <c r="E3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7" i="7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1" i="4"/>
  <c r="E42" i="5"/>
  <c r="E42" i="8"/>
  <c r="E41" i="9"/>
  <c r="E42" i="10"/>
  <c r="E41" i="11"/>
  <c r="E42" i="12"/>
  <c r="E39" i="2"/>
  <c r="E39" i="1"/>
  <c r="E42" i="1"/>
  <c r="E40" i="7" l="1"/>
  <c r="E40" i="12"/>
  <c r="E37" i="2"/>
  <c r="E36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8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<sst xmlns="http://schemas.openxmlformats.org/spreadsheetml/2006/main" count="910" uniqueCount="17">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</sst>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isii%202014,%20%202013/imisii%202014/Copy%20of%20DE_MR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h"/>
      <sheetName val="30 min"/>
      <sheetName val="60 min"/>
      <sheetName val="ozon 8h"/>
      <sheetName val="PM 10"/>
      <sheetName val="ozon"/>
      <sheetName val="mes P10"/>
      <sheetName val="stirol "/>
      <sheetName val="mes confentr"/>
      <sheetName val="Sheet2"/>
      <sheetName val="god con"/>
      <sheetName val="sr con na Benzenmes"/>
      <sheetName val="sr con na  NO2"/>
      <sheetName val="sr con h2s "/>
      <sheetName val="sr con PH10"/>
      <sheetName val="sr con S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H36" sqref="H36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0" t="s">
        <v>16</v>
      </c>
      <c r="B1" s="61"/>
      <c r="C1" s="61"/>
      <c r="D1" s="61"/>
      <c r="E1" s="61"/>
      <c r="F1" s="31"/>
    </row>
    <row r="2" spans="1:6" ht="13.5" thickBot="1" x14ac:dyDescent="0.25">
      <c r="A2" s="62"/>
      <c r="B2" s="61"/>
      <c r="C2" s="61"/>
      <c r="D2" s="61"/>
      <c r="E2" s="61"/>
    </row>
    <row r="3" spans="1:6" ht="37.5" customHeight="1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6" ht="30.75" customHeight="1" x14ac:dyDescent="0.2">
      <c r="A4" s="64"/>
      <c r="B4" s="64"/>
      <c r="C4" s="64"/>
      <c r="D4" s="34" t="s">
        <v>14</v>
      </c>
      <c r="E4" s="1" t="s">
        <v>5</v>
      </c>
    </row>
    <row r="5" spans="1:6" ht="14.25" customHeight="1" thickBot="1" x14ac:dyDescent="0.25">
      <c r="A5" s="65"/>
      <c r="B5" s="65"/>
      <c r="C5" s="65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43101</v>
      </c>
      <c r="D7" s="5"/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43102</v>
      </c>
      <c r="D8" s="8">
        <v>41.9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43103</v>
      </c>
      <c r="D9" s="8">
        <v>76</v>
      </c>
      <c r="E9" s="21">
        <f t="shared" si="0"/>
        <v>1.52</v>
      </c>
    </row>
    <row r="10" spans="1:6" x14ac:dyDescent="0.2">
      <c r="A10" s="20" t="s">
        <v>13</v>
      </c>
      <c r="B10" s="7" t="s">
        <v>12</v>
      </c>
      <c r="C10" s="6">
        <f t="shared" si="1"/>
        <v>43104</v>
      </c>
      <c r="D10" s="9">
        <v>8.6999999999999993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43105</v>
      </c>
      <c r="D11" s="3">
        <v>146.69999999999999</v>
      </c>
      <c r="E11" s="22">
        <f t="shared" si="0"/>
        <v>2.9339999999999997</v>
      </c>
    </row>
    <row r="12" spans="1:6" x14ac:dyDescent="0.2">
      <c r="A12" s="20" t="s">
        <v>13</v>
      </c>
      <c r="B12" s="7" t="s">
        <v>12</v>
      </c>
      <c r="C12" s="6">
        <f t="shared" si="1"/>
        <v>43106</v>
      </c>
      <c r="D12" s="3">
        <v>90.2</v>
      </c>
      <c r="E12" s="22">
        <f t="shared" si="0"/>
        <v>1.804</v>
      </c>
    </row>
    <row r="13" spans="1:6" x14ac:dyDescent="0.2">
      <c r="A13" s="20" t="s">
        <v>13</v>
      </c>
      <c r="B13" s="7" t="s">
        <v>12</v>
      </c>
      <c r="C13" s="6">
        <f t="shared" si="1"/>
        <v>43107</v>
      </c>
      <c r="D13" s="3">
        <v>91</v>
      </c>
      <c r="E13" s="22">
        <f t="shared" si="0"/>
        <v>1.82</v>
      </c>
    </row>
    <row r="14" spans="1:6" x14ac:dyDescent="0.2">
      <c r="A14" s="20" t="s">
        <v>13</v>
      </c>
      <c r="B14" s="7" t="s">
        <v>12</v>
      </c>
      <c r="C14" s="6">
        <f t="shared" si="1"/>
        <v>43108</v>
      </c>
      <c r="D14" s="3">
        <v>50.6</v>
      </c>
      <c r="E14" s="22">
        <f t="shared" si="0"/>
        <v>1.012</v>
      </c>
    </row>
    <row r="15" spans="1:6" x14ac:dyDescent="0.2">
      <c r="A15" s="20" t="s">
        <v>13</v>
      </c>
      <c r="B15" s="7" t="s">
        <v>12</v>
      </c>
      <c r="C15" s="6">
        <f t="shared" si="1"/>
        <v>43109</v>
      </c>
      <c r="D15" s="3">
        <v>13.8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43110</v>
      </c>
      <c r="D16" s="3">
        <v>25.1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43111</v>
      </c>
      <c r="D17" s="4">
        <v>105.2</v>
      </c>
      <c r="E17" s="22">
        <f t="shared" si="0"/>
        <v>2.1040000000000001</v>
      </c>
    </row>
    <row r="18" spans="1:5" x14ac:dyDescent="0.2">
      <c r="A18" s="20" t="s">
        <v>13</v>
      </c>
      <c r="B18" s="7" t="s">
        <v>12</v>
      </c>
      <c r="C18" s="6">
        <f t="shared" si="1"/>
        <v>43112</v>
      </c>
      <c r="D18" s="2">
        <v>48.1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43113</v>
      </c>
      <c r="D19" s="2">
        <v>15.5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43114</v>
      </c>
      <c r="D20" s="2">
        <v>13.8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43115</v>
      </c>
      <c r="D21" s="2">
        <v>32.799999999999997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43116</v>
      </c>
      <c r="D22" s="2">
        <v>41.4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43117</v>
      </c>
      <c r="D23" s="2">
        <v>16.399999999999999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43118</v>
      </c>
      <c r="D24" s="10">
        <v>19.899999999999999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43119</v>
      </c>
      <c r="D25" s="3">
        <v>49.1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43120</v>
      </c>
      <c r="D26" s="3">
        <v>19.3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43121</v>
      </c>
      <c r="D27" s="4">
        <v>7.2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43122</v>
      </c>
      <c r="D28" s="2">
        <v>14.1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43123</v>
      </c>
      <c r="D29" s="2">
        <v>22.4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43124</v>
      </c>
      <c r="D30" s="10">
        <v>126.1</v>
      </c>
      <c r="E30" s="21">
        <f t="shared" si="0"/>
        <v>2.5219999999999998</v>
      </c>
    </row>
    <row r="31" spans="1:5" x14ac:dyDescent="0.2">
      <c r="A31" s="20" t="s">
        <v>13</v>
      </c>
      <c r="B31" s="7" t="s">
        <v>12</v>
      </c>
      <c r="C31" s="6">
        <f t="shared" si="1"/>
        <v>43125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43126</v>
      </c>
      <c r="D32" s="3">
        <v>87.6</v>
      </c>
      <c r="E32" s="22">
        <f t="shared" si="0"/>
        <v>1.7519999999999998</v>
      </c>
    </row>
    <row r="33" spans="1:9" x14ac:dyDescent="0.2">
      <c r="A33" s="20" t="s">
        <v>13</v>
      </c>
      <c r="B33" s="7" t="s">
        <v>12</v>
      </c>
      <c r="C33" s="6">
        <f t="shared" si="1"/>
        <v>43127</v>
      </c>
      <c r="D33" s="3">
        <v>81.400000000000006</v>
      </c>
      <c r="E33" s="22">
        <f t="shared" si="0"/>
        <v>1.6280000000000001</v>
      </c>
    </row>
    <row r="34" spans="1:9" x14ac:dyDescent="0.2">
      <c r="A34" s="20" t="s">
        <v>13</v>
      </c>
      <c r="B34" s="7" t="s">
        <v>12</v>
      </c>
      <c r="C34" s="6">
        <f t="shared" si="1"/>
        <v>43128</v>
      </c>
      <c r="D34" s="4">
        <v>57.6</v>
      </c>
      <c r="E34" s="22">
        <f t="shared" si="0"/>
        <v>1.1520000000000001</v>
      </c>
    </row>
    <row r="35" spans="1:9" x14ac:dyDescent="0.2">
      <c r="A35" s="20" t="s">
        <v>13</v>
      </c>
      <c r="B35" s="7" t="s">
        <v>12</v>
      </c>
      <c r="C35" s="6">
        <f t="shared" si="1"/>
        <v>43129</v>
      </c>
      <c r="D35" s="2">
        <v>49.2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43130</v>
      </c>
      <c r="D36" s="2">
        <v>55.3</v>
      </c>
      <c r="E36" s="22">
        <f t="shared" si="0"/>
        <v>1.1059999999999999</v>
      </c>
    </row>
    <row r="37" spans="1:9" x14ac:dyDescent="0.2">
      <c r="A37" s="20" t="s">
        <v>13</v>
      </c>
      <c r="B37" s="7" t="s">
        <v>12</v>
      </c>
      <c r="C37" s="6">
        <f t="shared" si="1"/>
        <v>43131</v>
      </c>
      <c r="D37" s="2">
        <v>39.5</v>
      </c>
      <c r="E37" s="22" t="str">
        <f t="shared" si="0"/>
        <v>-</v>
      </c>
    </row>
    <row r="38" spans="1:9" x14ac:dyDescent="0.2">
      <c r="A38" s="52" t="s">
        <v>6</v>
      </c>
      <c r="B38" s="53"/>
      <c r="C38" s="53"/>
      <c r="D38" s="54"/>
      <c r="E38" s="23">
        <f>COUNT(D7:D37)</f>
        <v>29</v>
      </c>
    </row>
    <row r="39" spans="1:9" x14ac:dyDescent="0.2">
      <c r="A39" s="52" t="s">
        <v>7</v>
      </c>
      <c r="B39" s="53"/>
      <c r="C39" s="53"/>
      <c r="D39" s="54"/>
      <c r="E39" s="23">
        <f>COUNT(D7:D37)</f>
        <v>29</v>
      </c>
    </row>
    <row r="40" spans="1:9" x14ac:dyDescent="0.2">
      <c r="A40" s="52" t="s">
        <v>8</v>
      </c>
      <c r="B40" s="53"/>
      <c r="C40" s="53"/>
      <c r="D40" s="54"/>
      <c r="E40" s="23">
        <f>COUNT(E7:E37)</f>
        <v>11</v>
      </c>
    </row>
    <row r="41" spans="1:9" x14ac:dyDescent="0.2">
      <c r="A41" s="52" t="s">
        <v>9</v>
      </c>
      <c r="B41" s="53"/>
      <c r="C41" s="53"/>
      <c r="D41" s="54"/>
      <c r="E41" s="23">
        <f>COUNT(E7:E37)</f>
        <v>11</v>
      </c>
    </row>
    <row r="42" spans="1:9" x14ac:dyDescent="0.2">
      <c r="A42" s="52" t="s">
        <v>10</v>
      </c>
      <c r="B42" s="53"/>
      <c r="C42" s="53"/>
      <c r="D42" s="54"/>
      <c r="E42" s="24">
        <f>AVERAGE(D7:D37)</f>
        <v>49.858620689655169</v>
      </c>
    </row>
    <row r="43" spans="1:9" ht="13.5" thickBot="1" x14ac:dyDescent="0.25">
      <c r="A43" s="56" t="s">
        <v>11</v>
      </c>
      <c r="B43" s="57"/>
      <c r="C43" s="57"/>
      <c r="D43" s="58"/>
      <c r="E43" s="25">
        <f>(E38/31)*100</f>
        <v>93.548387096774192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59"/>
      <c r="B45" s="59"/>
      <c r="C45" s="59"/>
      <c r="D45" s="59"/>
      <c r="E45" s="59"/>
      <c r="F45" s="59"/>
      <c r="G45" s="43"/>
      <c r="H45" s="43"/>
      <c r="I45" s="43"/>
    </row>
    <row r="46" spans="1:9" x14ac:dyDescent="0.2">
      <c r="A46" s="55"/>
      <c r="B46" s="55"/>
      <c r="C46" s="55"/>
      <c r="D46" s="55"/>
      <c r="E46" s="55"/>
      <c r="F46" s="55"/>
      <c r="G46" s="55"/>
      <c r="H46" s="43"/>
      <c r="I46" s="43"/>
    </row>
    <row r="47" spans="1:9" x14ac:dyDescent="0.2">
      <c r="A47" s="55"/>
      <c r="B47" s="55"/>
      <c r="C47" s="55"/>
      <c r="D47" s="55"/>
      <c r="E47" s="55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A7" sqref="A7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43132</v>
      </c>
      <c r="D7" s="36">
        <v>19.600000000000001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43133</v>
      </c>
      <c r="D8" s="37">
        <v>32.299999999999997</v>
      </c>
      <c r="E8" s="21" t="str">
        <f t="shared" ref="E8:E34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43134</v>
      </c>
      <c r="D9" s="37">
        <v>27.2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43135</v>
      </c>
      <c r="D10" s="38">
        <v>24.2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43136</v>
      </c>
      <c r="D11" s="39">
        <v>56.9</v>
      </c>
      <c r="E11" s="22">
        <f t="shared" si="0"/>
        <v>1.1379999999999999</v>
      </c>
    </row>
    <row r="12" spans="1:5" x14ac:dyDescent="0.2">
      <c r="A12" s="20" t="s">
        <v>13</v>
      </c>
      <c r="B12" s="7" t="s">
        <v>12</v>
      </c>
      <c r="C12" s="6">
        <f t="shared" si="1"/>
        <v>43137</v>
      </c>
      <c r="D12" s="39">
        <v>31.4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43138</v>
      </c>
      <c r="D13" s="39">
        <v>32.700000000000003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43139</v>
      </c>
      <c r="D14" s="39">
        <v>40.5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43140</v>
      </c>
      <c r="D15" s="39">
        <v>33.9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43141</v>
      </c>
      <c r="D16" s="39">
        <v>36.700000000000003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43142</v>
      </c>
      <c r="D17" s="40">
        <v>25.3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43143</v>
      </c>
      <c r="D18" s="41">
        <v>25.9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43144</v>
      </c>
      <c r="D19" s="41">
        <v>21.8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43145</v>
      </c>
      <c r="D20" s="41">
        <v>22.5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43146</v>
      </c>
      <c r="D21" s="41">
        <v>21.3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43147</v>
      </c>
      <c r="D22" s="41">
        <v>16.8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43148</v>
      </c>
      <c r="D23" s="41">
        <v>16.399999999999999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43149</v>
      </c>
      <c r="D24" s="42">
        <v>54.6</v>
      </c>
      <c r="E24" s="21">
        <f t="shared" si="0"/>
        <v>1.0920000000000001</v>
      </c>
    </row>
    <row r="25" spans="1:5" x14ac:dyDescent="0.2">
      <c r="A25" s="20" t="s">
        <v>13</v>
      </c>
      <c r="B25" s="7" t="s">
        <v>12</v>
      </c>
      <c r="C25" s="6">
        <f t="shared" si="1"/>
        <v>43150</v>
      </c>
      <c r="D25" s="39">
        <v>22.1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43151</v>
      </c>
      <c r="D26" s="39">
        <v>31.6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43152</v>
      </c>
      <c r="D27" s="40">
        <v>25.8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43153</v>
      </c>
      <c r="D28" s="41">
        <v>7.8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43154</v>
      </c>
      <c r="D29" s="41">
        <v>23.7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43155</v>
      </c>
      <c r="D30" s="42">
        <v>21.4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43156</v>
      </c>
      <c r="D31" s="39">
        <v>39.1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43157</v>
      </c>
      <c r="D32" s="39">
        <v>13.5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43158</v>
      </c>
      <c r="D33" s="39">
        <v>22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43159</v>
      </c>
      <c r="D34" s="40">
        <v>35.4</v>
      </c>
      <c r="E34" s="22" t="str">
        <f t="shared" si="0"/>
        <v>-</v>
      </c>
    </row>
    <row r="35" spans="1:5" x14ac:dyDescent="0.2">
      <c r="A35" s="52" t="s">
        <v>6</v>
      </c>
      <c r="B35" s="53"/>
      <c r="C35" s="53"/>
      <c r="D35" s="54"/>
      <c r="E35" s="23">
        <f>COUNT(D7:D34)</f>
        <v>28</v>
      </c>
    </row>
    <row r="36" spans="1:5" x14ac:dyDescent="0.2">
      <c r="A36" s="52" t="s">
        <v>7</v>
      </c>
      <c r="B36" s="53"/>
      <c r="C36" s="53"/>
      <c r="D36" s="54"/>
      <c r="E36" s="23">
        <f>'M1'!E38+'M2'!E35</f>
        <v>57</v>
      </c>
    </row>
    <row r="37" spans="1:5" x14ac:dyDescent="0.2">
      <c r="A37" s="52" t="s">
        <v>8</v>
      </c>
      <c r="B37" s="53"/>
      <c r="C37" s="53"/>
      <c r="D37" s="54"/>
      <c r="E37" s="23">
        <f>COUNT(E7:E34)</f>
        <v>2</v>
      </c>
    </row>
    <row r="38" spans="1:5" x14ac:dyDescent="0.2">
      <c r="A38" s="52" t="s">
        <v>9</v>
      </c>
      <c r="B38" s="53"/>
      <c r="C38" s="53"/>
      <c r="D38" s="54"/>
      <c r="E38" s="23">
        <f>'M1'!E40+'M2'!E37</f>
        <v>13</v>
      </c>
    </row>
    <row r="39" spans="1:5" x14ac:dyDescent="0.2">
      <c r="A39" s="52" t="s">
        <v>10</v>
      </c>
      <c r="B39" s="53"/>
      <c r="C39" s="53"/>
      <c r="D39" s="54"/>
      <c r="E39" s="24">
        <f>AVERAGE(D7:D34)</f>
        <v>27.942857142857143</v>
      </c>
    </row>
    <row r="40" spans="1:5" ht="13.5" thickBot="1" x14ac:dyDescent="0.25">
      <c r="A40" s="56" t="s">
        <v>11</v>
      </c>
      <c r="B40" s="57"/>
      <c r="C40" s="57"/>
      <c r="D40" s="58"/>
      <c r="E40" s="25">
        <f>(E35/28)*100</f>
        <v>100</v>
      </c>
    </row>
    <row r="41" spans="1:5" x14ac:dyDescent="0.2">
      <c r="A41" s="11"/>
      <c r="B41" s="11"/>
      <c r="C41" s="11"/>
      <c r="D41" s="11"/>
      <c r="E41" s="11"/>
    </row>
    <row r="42" spans="1:5" ht="18" x14ac:dyDescent="0.25">
      <c r="A42" s="13"/>
      <c r="B42" s="14"/>
      <c r="C42" s="14"/>
      <c r="D42" s="14"/>
      <c r="E42" s="14"/>
    </row>
    <row r="43" spans="1:5" x14ac:dyDescent="0.2">
      <c r="A43" s="12"/>
      <c r="B43" s="12"/>
      <c r="C43" s="12"/>
      <c r="D43" s="12"/>
      <c r="E43" s="12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</sheetData>
  <protectedRanges>
    <protectedRange sqref="D7:D34" name="Range1"/>
    <protectedRange sqref="B7:B34" name="Range1_1"/>
    <protectedRange sqref="A7:A34" name="Range1_1_1"/>
  </protectedRanges>
  <mergeCells count="11">
    <mergeCell ref="A36:D36"/>
    <mergeCell ref="A37:D37"/>
    <mergeCell ref="A38:D38"/>
    <mergeCell ref="A39:D39"/>
    <mergeCell ref="A40:D40"/>
    <mergeCell ref="A35:D3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3" workbookViewId="0">
      <selection activeCell="L11" sqref="L11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43160</v>
      </c>
      <c r="D7" s="44">
        <v>78.8</v>
      </c>
      <c r="E7" s="22">
        <f>IF(D7&gt;50,D7/50,IF(D7&lt;=50,"-"))</f>
        <v>1.5759999999999998</v>
      </c>
    </row>
    <row r="8" spans="1:5" x14ac:dyDescent="0.2">
      <c r="A8" s="20" t="s">
        <v>13</v>
      </c>
      <c r="B8" s="7" t="s">
        <v>12</v>
      </c>
      <c r="C8" s="6">
        <f>C7+1</f>
        <v>43161</v>
      </c>
      <c r="D8" s="44">
        <v>71</v>
      </c>
      <c r="E8" s="29">
        <f t="shared" ref="E8:E37" si="0">IF(D8&gt;50,D8/50,IF(D8&lt;=50,"-"))</f>
        <v>1.42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43162</v>
      </c>
      <c r="D9" s="44">
        <v>50.7</v>
      </c>
      <c r="E9" s="29">
        <f t="shared" si="0"/>
        <v>1.014</v>
      </c>
    </row>
    <row r="10" spans="1:5" x14ac:dyDescent="0.2">
      <c r="A10" s="20" t="s">
        <v>13</v>
      </c>
      <c r="B10" s="7" t="s">
        <v>12</v>
      </c>
      <c r="C10" s="6">
        <f t="shared" si="1"/>
        <v>43163</v>
      </c>
      <c r="D10" s="44">
        <v>37.799999999999997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43164</v>
      </c>
      <c r="D11" s="44"/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43165</v>
      </c>
      <c r="D12" s="44">
        <v>44.2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43166</v>
      </c>
      <c r="D13" s="44">
        <v>65.3</v>
      </c>
      <c r="E13" s="29">
        <f t="shared" si="0"/>
        <v>1.306</v>
      </c>
    </row>
    <row r="14" spans="1:5" x14ac:dyDescent="0.2">
      <c r="A14" s="20" t="s">
        <v>13</v>
      </c>
      <c r="B14" s="7" t="s">
        <v>12</v>
      </c>
      <c r="C14" s="6">
        <f t="shared" si="1"/>
        <v>43167</v>
      </c>
      <c r="D14" s="44">
        <v>52.1</v>
      </c>
      <c r="E14" s="29">
        <f t="shared" si="0"/>
        <v>1.042</v>
      </c>
    </row>
    <row r="15" spans="1:5" x14ac:dyDescent="0.2">
      <c r="A15" s="20" t="s">
        <v>13</v>
      </c>
      <c r="B15" s="7" t="s">
        <v>12</v>
      </c>
      <c r="C15" s="6">
        <f t="shared" si="1"/>
        <v>43168</v>
      </c>
      <c r="D15" s="44">
        <v>48.8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43169</v>
      </c>
      <c r="D16" s="44">
        <v>41.7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43170</v>
      </c>
      <c r="D17" s="44">
        <v>58.4</v>
      </c>
      <c r="E17" s="29">
        <f t="shared" si="0"/>
        <v>1.1679999999999999</v>
      </c>
    </row>
    <row r="18" spans="1:5" x14ac:dyDescent="0.2">
      <c r="A18" s="20" t="s">
        <v>13</v>
      </c>
      <c r="B18" s="7" t="s">
        <v>12</v>
      </c>
      <c r="C18" s="6">
        <f t="shared" si="1"/>
        <v>43171</v>
      </c>
      <c r="D18" s="44">
        <v>27.7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43172</v>
      </c>
      <c r="D19" s="44">
        <v>62</v>
      </c>
      <c r="E19" s="29">
        <f t="shared" si="0"/>
        <v>1.24</v>
      </c>
    </row>
    <row r="20" spans="1:5" x14ac:dyDescent="0.2">
      <c r="A20" s="20" t="s">
        <v>13</v>
      </c>
      <c r="B20" s="7" t="s">
        <v>12</v>
      </c>
      <c r="C20" s="6">
        <f t="shared" si="1"/>
        <v>43173</v>
      </c>
      <c r="D20" s="44">
        <v>55.2</v>
      </c>
      <c r="E20" s="29">
        <f t="shared" si="0"/>
        <v>1.1040000000000001</v>
      </c>
    </row>
    <row r="21" spans="1:5" x14ac:dyDescent="0.2">
      <c r="A21" s="20" t="s">
        <v>13</v>
      </c>
      <c r="B21" s="7" t="s">
        <v>12</v>
      </c>
      <c r="C21" s="6">
        <f t="shared" si="1"/>
        <v>43174</v>
      </c>
      <c r="D21" s="44">
        <v>50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43175</v>
      </c>
      <c r="D22" s="44">
        <v>39.1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43176</v>
      </c>
      <c r="D23" s="44">
        <v>73.3</v>
      </c>
      <c r="E23" s="29">
        <f t="shared" si="0"/>
        <v>1.466</v>
      </c>
    </row>
    <row r="24" spans="1:5" x14ac:dyDescent="0.2">
      <c r="A24" s="20" t="s">
        <v>13</v>
      </c>
      <c r="B24" s="7" t="s">
        <v>12</v>
      </c>
      <c r="C24" s="6">
        <f t="shared" si="1"/>
        <v>43177</v>
      </c>
      <c r="D24" s="44">
        <v>8.5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43178</v>
      </c>
      <c r="D25" s="44">
        <v>11.7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43179</v>
      </c>
      <c r="D26" s="44">
        <v>15.2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43180</v>
      </c>
      <c r="D27" s="44">
        <v>17.100000000000001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43181</v>
      </c>
      <c r="D28" s="44">
        <v>22.6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43182</v>
      </c>
      <c r="D29" s="44">
        <v>15.2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43183</v>
      </c>
      <c r="D30" s="44">
        <v>32.200000000000003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43184</v>
      </c>
      <c r="D31" s="44">
        <v>24.9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43185</v>
      </c>
      <c r="D32" s="44">
        <v>27.3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43186</v>
      </c>
      <c r="D33" s="44">
        <v>39.4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43187</v>
      </c>
      <c r="D34" s="44">
        <v>34.9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43188</v>
      </c>
      <c r="D35" s="44">
        <v>39.6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43189</v>
      </c>
      <c r="D36" s="44">
        <v>58.8</v>
      </c>
      <c r="E36" s="22">
        <f t="shared" si="0"/>
        <v>1.1759999999999999</v>
      </c>
    </row>
    <row r="37" spans="1:5" x14ac:dyDescent="0.2">
      <c r="A37" s="20" t="s">
        <v>13</v>
      </c>
      <c r="B37" s="7" t="s">
        <v>12</v>
      </c>
      <c r="C37" s="6">
        <f t="shared" si="1"/>
        <v>43190</v>
      </c>
      <c r="D37" s="40">
        <v>61.7</v>
      </c>
      <c r="E37" s="22">
        <f t="shared" si="0"/>
        <v>1.234</v>
      </c>
    </row>
    <row r="38" spans="1:5" x14ac:dyDescent="0.2">
      <c r="A38" s="52" t="s">
        <v>6</v>
      </c>
      <c r="B38" s="53"/>
      <c r="C38" s="53"/>
      <c r="D38" s="54"/>
      <c r="E38" s="23">
        <f>COUNT(D7:D37)</f>
        <v>30</v>
      </c>
    </row>
    <row r="39" spans="1:5" x14ac:dyDescent="0.2">
      <c r="A39" s="52" t="s">
        <v>7</v>
      </c>
      <c r="B39" s="53"/>
      <c r="C39" s="53"/>
      <c r="D39" s="54"/>
      <c r="E39" s="23">
        <f>'M2'!E36+'M3'!E38</f>
        <v>87</v>
      </c>
    </row>
    <row r="40" spans="1:5" x14ac:dyDescent="0.2">
      <c r="A40" s="52" t="s">
        <v>8</v>
      </c>
      <c r="B40" s="53"/>
      <c r="C40" s="53"/>
      <c r="D40" s="54"/>
      <c r="E40" s="23">
        <f>COUNT(E7:E37)</f>
        <v>11</v>
      </c>
    </row>
    <row r="41" spans="1:5" x14ac:dyDescent="0.2">
      <c r="A41" s="52" t="s">
        <v>9</v>
      </c>
      <c r="B41" s="53"/>
      <c r="C41" s="53"/>
      <c r="D41" s="54"/>
      <c r="E41" s="23">
        <f>'M2'!E38+'M3'!E40</f>
        <v>24</v>
      </c>
    </row>
    <row r="42" spans="1:5" x14ac:dyDescent="0.2">
      <c r="A42" s="52" t="s">
        <v>10</v>
      </c>
      <c r="B42" s="53"/>
      <c r="C42" s="53"/>
      <c r="D42" s="54"/>
      <c r="E42" s="24">
        <f>AVERAGE(D7:D37)</f>
        <v>42.173333333333353</v>
      </c>
    </row>
    <row r="43" spans="1:5" ht="13.5" thickBot="1" x14ac:dyDescent="0.25">
      <c r="A43" s="56" t="s">
        <v>11</v>
      </c>
      <c r="B43" s="57"/>
      <c r="C43" s="57"/>
      <c r="D43" s="58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37" sqref="A37:D37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43191</v>
      </c>
      <c r="D7" s="44">
        <v>33.799999999999997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43192</v>
      </c>
      <c r="D8" s="44">
        <v>122.3</v>
      </c>
      <c r="E8" s="21">
        <f t="shared" ref="E8:E36" si="0">IF(D8&gt;50,D8/50,IF(D8&lt;=50,"-"))</f>
        <v>2.4459999999999997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43193</v>
      </c>
      <c r="D9" s="45">
        <v>26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43194</v>
      </c>
      <c r="D10" s="44">
        <v>50.9</v>
      </c>
      <c r="E10" s="21">
        <f t="shared" si="0"/>
        <v>1.018</v>
      </c>
    </row>
    <row r="11" spans="1:5" x14ac:dyDescent="0.2">
      <c r="A11" s="20" t="s">
        <v>13</v>
      </c>
      <c r="B11" s="7" t="s">
        <v>12</v>
      </c>
      <c r="C11" s="6">
        <f t="shared" si="1"/>
        <v>43195</v>
      </c>
      <c r="D11" s="44">
        <v>37.200000000000003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43196</v>
      </c>
      <c r="D12" s="44">
        <v>30.1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43197</v>
      </c>
      <c r="D13" s="44">
        <v>15.6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43198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43199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43200</v>
      </c>
      <c r="D16" s="44">
        <v>16.5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43201</v>
      </c>
      <c r="D17" s="45">
        <v>13.1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43202</v>
      </c>
      <c r="D18" s="44">
        <v>16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43203</v>
      </c>
      <c r="D19" s="44">
        <v>10.199999999999999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43204</v>
      </c>
      <c r="D20" s="44">
        <v>26.7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43205</v>
      </c>
      <c r="D21" s="44">
        <v>32.9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43206</v>
      </c>
      <c r="D22" s="44">
        <v>34.299999999999997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43207</v>
      </c>
      <c r="D23" s="44">
        <v>34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43208</v>
      </c>
      <c r="D24" s="44">
        <v>40.4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43209</v>
      </c>
      <c r="D25" s="44">
        <v>28.7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43210</v>
      </c>
      <c r="D26" s="44">
        <v>16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43211</v>
      </c>
      <c r="D27" s="44">
        <v>21.2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43212</v>
      </c>
      <c r="D28" s="44">
        <v>23.9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43213</v>
      </c>
      <c r="D29" s="44">
        <v>24.7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43214</v>
      </c>
      <c r="D30" s="45">
        <v>25.1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43215</v>
      </c>
      <c r="D31" s="45">
        <v>43.2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43216</v>
      </c>
      <c r="D32" s="44">
        <v>40.4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43217</v>
      </c>
      <c r="D33" s="44">
        <v>36.299999999999997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43218</v>
      </c>
      <c r="D34" s="44">
        <v>41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43219</v>
      </c>
      <c r="D35" s="41">
        <v>42.4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43220</v>
      </c>
      <c r="D36" s="41">
        <v>31.8</v>
      </c>
      <c r="E36" s="22" t="str">
        <f t="shared" si="0"/>
        <v>-</v>
      </c>
    </row>
    <row r="37" spans="1:5" x14ac:dyDescent="0.2">
      <c r="A37" s="52" t="s">
        <v>6</v>
      </c>
      <c r="B37" s="53"/>
      <c r="C37" s="53"/>
      <c r="D37" s="54"/>
      <c r="E37" s="23">
        <f>COUNT(D7:D36)</f>
        <v>28</v>
      </c>
    </row>
    <row r="38" spans="1:5" x14ac:dyDescent="0.2">
      <c r="A38" s="52" t="s">
        <v>7</v>
      </c>
      <c r="B38" s="53"/>
      <c r="C38" s="53"/>
      <c r="D38" s="54"/>
      <c r="E38" s="23">
        <f>'M3'!E39+'M4'!E37</f>
        <v>115</v>
      </c>
    </row>
    <row r="39" spans="1:5" x14ac:dyDescent="0.2">
      <c r="A39" s="52" t="s">
        <v>8</v>
      </c>
      <c r="B39" s="53"/>
      <c r="C39" s="53"/>
      <c r="D39" s="54"/>
      <c r="E39" s="23">
        <f>COUNT(E7:E36)</f>
        <v>2</v>
      </c>
    </row>
    <row r="40" spans="1:5" x14ac:dyDescent="0.2">
      <c r="A40" s="52" t="s">
        <v>9</v>
      </c>
      <c r="B40" s="53"/>
      <c r="C40" s="53"/>
      <c r="D40" s="54"/>
      <c r="E40" s="23">
        <f>'M3'!E41+'M4'!E39</f>
        <v>26</v>
      </c>
    </row>
    <row r="41" spans="1:5" x14ac:dyDescent="0.2">
      <c r="A41" s="52" t="s">
        <v>10</v>
      </c>
      <c r="B41" s="53"/>
      <c r="C41" s="53"/>
      <c r="D41" s="54"/>
      <c r="E41" s="24">
        <f>AVERAGE(D7:D36)</f>
        <v>32.667857142857144</v>
      </c>
    </row>
    <row r="42" spans="1:5" ht="13.5" thickBot="1" x14ac:dyDescent="0.25">
      <c r="A42" s="56" t="s">
        <v>11</v>
      </c>
      <c r="B42" s="57"/>
      <c r="C42" s="57"/>
      <c r="D42" s="58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43221</v>
      </c>
      <c r="D7" s="5">
        <v>33</v>
      </c>
      <c r="E7" s="21" t="str">
        <f t="shared" ref="E7:E14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43222</v>
      </c>
      <c r="D8" s="8">
        <v>41.9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43223</v>
      </c>
      <c r="D9" s="8">
        <v>43.7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43224</v>
      </c>
      <c r="D10" s="9">
        <v>56.6</v>
      </c>
      <c r="E10" s="21">
        <f t="shared" si="0"/>
        <v>1.1320000000000001</v>
      </c>
    </row>
    <row r="11" spans="1:5" x14ac:dyDescent="0.2">
      <c r="A11" s="20" t="s">
        <v>13</v>
      </c>
      <c r="B11" s="7" t="s">
        <v>12</v>
      </c>
      <c r="C11" s="6">
        <f t="shared" si="1"/>
        <v>43225</v>
      </c>
      <c r="D11" s="3">
        <v>37.299999999999997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43226</v>
      </c>
      <c r="D12" s="3">
        <v>39.700000000000003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43227</v>
      </c>
      <c r="D13" s="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43228</v>
      </c>
      <c r="D14" s="3">
        <v>34.200000000000003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43229</v>
      </c>
      <c r="D15" s="3">
        <v>17.5</v>
      </c>
      <c r="E15" s="22" t="str">
        <f t="shared" ref="E15:E27" si="2">IF(D14&gt;50,D14/50,IF(D14&lt;=50,"-"))</f>
        <v>-</v>
      </c>
    </row>
    <row r="16" spans="1:5" x14ac:dyDescent="0.2">
      <c r="A16" s="20" t="s">
        <v>13</v>
      </c>
      <c r="B16" s="7" t="s">
        <v>12</v>
      </c>
      <c r="C16" s="6">
        <f t="shared" si="1"/>
        <v>43230</v>
      </c>
      <c r="D16" s="3">
        <v>27.7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43231</v>
      </c>
      <c r="D17" s="44">
        <v>28.3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43232</v>
      </c>
      <c r="D18" s="44">
        <v>25.3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43233</v>
      </c>
      <c r="D19" s="44">
        <v>41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43234</v>
      </c>
      <c r="D20" s="44">
        <v>41.5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43235</v>
      </c>
      <c r="D21" s="44">
        <v>39.5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43236</v>
      </c>
      <c r="D22" s="46">
        <v>33.1</v>
      </c>
      <c r="E22" s="22" t="str">
        <f t="shared" si="2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43237</v>
      </c>
      <c r="D23" s="46">
        <v>22.6</v>
      </c>
      <c r="E23" s="22" t="str">
        <f t="shared" si="2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43238</v>
      </c>
      <c r="D24" s="46">
        <v>18.100000000000001</v>
      </c>
      <c r="E24" s="22" t="str">
        <f t="shared" si="2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43239</v>
      </c>
      <c r="D25" s="44">
        <v>17.7</v>
      </c>
      <c r="E25" s="22" t="str">
        <f t="shared" si="2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43240</v>
      </c>
      <c r="D26" s="44">
        <v>17.899999999999999</v>
      </c>
      <c r="E26" s="22" t="str">
        <f t="shared" si="2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43241</v>
      </c>
      <c r="D27" s="46">
        <v>18.2</v>
      </c>
      <c r="E27" s="22" t="str">
        <f t="shared" si="2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43242</v>
      </c>
      <c r="D28" s="28">
        <v>18.7</v>
      </c>
      <c r="E28" s="22"/>
    </row>
    <row r="29" spans="1:5" x14ac:dyDescent="0.2">
      <c r="A29" s="20" t="s">
        <v>13</v>
      </c>
      <c r="B29" s="7" t="s">
        <v>12</v>
      </c>
      <c r="C29" s="6">
        <f t="shared" si="1"/>
        <v>43243</v>
      </c>
      <c r="D29" s="46">
        <v>17.899999999999999</v>
      </c>
      <c r="E29" s="22"/>
    </row>
    <row r="30" spans="1:5" x14ac:dyDescent="0.2">
      <c r="A30" s="20" t="s">
        <v>13</v>
      </c>
      <c r="B30" s="7" t="s">
        <v>12</v>
      </c>
      <c r="C30" s="6">
        <f t="shared" si="1"/>
        <v>43244</v>
      </c>
      <c r="D30" s="46">
        <v>27.7</v>
      </c>
      <c r="E30" s="22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43245</v>
      </c>
      <c r="D31" s="46">
        <v>30.1</v>
      </c>
      <c r="E31" s="22"/>
    </row>
    <row r="32" spans="1:5" x14ac:dyDescent="0.2">
      <c r="A32" s="20" t="s">
        <v>13</v>
      </c>
      <c r="B32" s="7" t="s">
        <v>12</v>
      </c>
      <c r="C32" s="6">
        <f t="shared" si="1"/>
        <v>43246</v>
      </c>
      <c r="D32" s="45">
        <v>40.6</v>
      </c>
      <c r="E32" s="22"/>
    </row>
    <row r="33" spans="1:5" x14ac:dyDescent="0.2">
      <c r="A33" s="20" t="s">
        <v>13</v>
      </c>
      <c r="B33" s="7" t="s">
        <v>12</v>
      </c>
      <c r="C33" s="6">
        <f t="shared" si="1"/>
        <v>43247</v>
      </c>
      <c r="D33" s="46">
        <v>38.299999999999997</v>
      </c>
      <c r="E33" s="22" t="str">
        <f>IF(D33&gt;50,D33/50,IF(D33&lt;=50,"-"))</f>
        <v>-</v>
      </c>
    </row>
    <row r="34" spans="1:5" x14ac:dyDescent="0.2">
      <c r="A34" s="20" t="s">
        <v>13</v>
      </c>
      <c r="B34" s="7" t="s">
        <v>12</v>
      </c>
      <c r="C34" s="6">
        <f t="shared" si="1"/>
        <v>43248</v>
      </c>
      <c r="D34" s="46">
        <v>38.200000000000003</v>
      </c>
      <c r="E34" s="22" t="str">
        <f>IF(D34&gt;50,D34/50,IF(D34&lt;=50,"-"))</f>
        <v>-</v>
      </c>
    </row>
    <row r="35" spans="1:5" x14ac:dyDescent="0.2">
      <c r="A35" s="20" t="s">
        <v>13</v>
      </c>
      <c r="B35" s="7" t="s">
        <v>12</v>
      </c>
      <c r="C35" s="6">
        <f t="shared" si="1"/>
        <v>43249</v>
      </c>
      <c r="D35" s="46">
        <v>26.7</v>
      </c>
      <c r="E35" s="22" t="str">
        <f>IF(D35&gt;50,D35/50,IF(D35&lt;=50,"-"))</f>
        <v>-</v>
      </c>
    </row>
    <row r="36" spans="1:5" x14ac:dyDescent="0.2">
      <c r="A36" s="20" t="s">
        <v>13</v>
      </c>
      <c r="B36" s="7" t="s">
        <v>12</v>
      </c>
      <c r="C36" s="6">
        <f t="shared" si="1"/>
        <v>43250</v>
      </c>
      <c r="D36" s="46">
        <v>26.1</v>
      </c>
      <c r="E36" s="22" t="str">
        <f>IF(D36&gt;50,D36/50,IF(D36&lt;=50,"-"))</f>
        <v>-</v>
      </c>
    </row>
    <row r="37" spans="1:5" x14ac:dyDescent="0.2">
      <c r="A37" s="20" t="s">
        <v>13</v>
      </c>
      <c r="B37" s="7" t="s">
        <v>12</v>
      </c>
      <c r="C37" s="6">
        <f t="shared" si="1"/>
        <v>43251</v>
      </c>
      <c r="D37" s="32">
        <v>37.799999999999997</v>
      </c>
      <c r="E37" s="22" t="str">
        <f>IF(D37&gt;50,D37/50,IF(D37&lt;=50,"-"))</f>
        <v>-</v>
      </c>
    </row>
    <row r="38" spans="1:5" x14ac:dyDescent="0.2">
      <c r="A38" s="52" t="s">
        <v>6</v>
      </c>
      <c r="B38" s="53"/>
      <c r="C38" s="53"/>
      <c r="D38" s="54"/>
      <c r="E38" s="23">
        <f>COUNT(D7:D37)</f>
        <v>30</v>
      </c>
    </row>
    <row r="39" spans="1:5" x14ac:dyDescent="0.2">
      <c r="A39" s="52" t="s">
        <v>7</v>
      </c>
      <c r="B39" s="53"/>
      <c r="C39" s="53"/>
      <c r="D39" s="54"/>
      <c r="E39" s="23">
        <f>'M4'!E38+'M5'!E38</f>
        <v>145</v>
      </c>
    </row>
    <row r="40" spans="1:5" x14ac:dyDescent="0.2">
      <c r="A40" s="52" t="s">
        <v>8</v>
      </c>
      <c r="B40" s="53"/>
      <c r="C40" s="53"/>
      <c r="D40" s="54"/>
      <c r="E40" s="23">
        <f>COUNT(E7:E37)</f>
        <v>1</v>
      </c>
    </row>
    <row r="41" spans="1:5" x14ac:dyDescent="0.2">
      <c r="A41" s="52" t="s">
        <v>9</v>
      </c>
      <c r="B41" s="53"/>
      <c r="C41" s="53"/>
      <c r="D41" s="54"/>
      <c r="E41" s="23">
        <f>'M4'!E40+'M5'!E40</f>
        <v>27</v>
      </c>
    </row>
    <row r="42" spans="1:5" x14ac:dyDescent="0.2">
      <c r="A42" s="52" t="s">
        <v>10</v>
      </c>
      <c r="B42" s="53"/>
      <c r="C42" s="53"/>
      <c r="D42" s="54"/>
      <c r="E42" s="24">
        <f>AVERAGE(D7:D37)</f>
        <v>31.230000000000008</v>
      </c>
    </row>
    <row r="43" spans="1:5" ht="13.5" thickBot="1" x14ac:dyDescent="0.25">
      <c r="A43" s="56" t="s">
        <v>11</v>
      </c>
      <c r="B43" s="57"/>
      <c r="C43" s="57"/>
      <c r="D43" s="58"/>
      <c r="E43" s="25">
        <f>(E38/31)*100</f>
        <v>96.774193548387103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43252</v>
      </c>
      <c r="D7" s="32">
        <v>29.6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43253</v>
      </c>
      <c r="D8" s="32">
        <v>22.3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43254</v>
      </c>
      <c r="D9" s="46">
        <v>27.5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43255</v>
      </c>
      <c r="D10" s="46">
        <v>29.5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43256</v>
      </c>
      <c r="D11" s="32">
        <v>28.6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43257</v>
      </c>
      <c r="D12" s="32">
        <v>32.299999999999997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43258</v>
      </c>
      <c r="D13" s="32">
        <v>25.3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43259</v>
      </c>
      <c r="D14" s="32">
        <v>25.1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43260</v>
      </c>
      <c r="D15" s="32">
        <v>23.1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43261</v>
      </c>
      <c r="D16" s="33">
        <v>24.8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43262</v>
      </c>
      <c r="D17" s="33">
        <v>28.3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43263</v>
      </c>
      <c r="D18" s="32">
        <v>31.1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43264</v>
      </c>
      <c r="D19" s="46">
        <v>21.6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43265</v>
      </c>
      <c r="D20" s="32">
        <v>21.3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43266</v>
      </c>
      <c r="D21" s="32">
        <v>24.1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43267</v>
      </c>
      <c r="D22" s="51">
        <v>26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43268</v>
      </c>
      <c r="D23" s="32">
        <v>25.2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43269</v>
      </c>
      <c r="D24" s="32">
        <v>31.7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43270</v>
      </c>
      <c r="D25" s="46">
        <v>24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43271</v>
      </c>
      <c r="D26" s="32">
        <v>38.200000000000003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43272</v>
      </c>
      <c r="D27" s="32">
        <v>36.4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43273</v>
      </c>
      <c r="D28" s="32">
        <v>31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43274</v>
      </c>
      <c r="D29" s="46">
        <v>26.8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43275</v>
      </c>
      <c r="D30" s="32">
        <v>15.5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43276</v>
      </c>
      <c r="D31" s="28">
        <v>21.4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43277</v>
      </c>
      <c r="D32" s="30">
        <v>21.9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43278</v>
      </c>
      <c r="D33" s="28">
        <v>19.100000000000001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43279</v>
      </c>
      <c r="D34" s="30">
        <v>16.100000000000001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43280</v>
      </c>
      <c r="D35" s="30">
        <v>18.8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43281</v>
      </c>
      <c r="D36" s="30">
        <v>26.2</v>
      </c>
      <c r="E36" s="22" t="str">
        <f t="shared" si="0"/>
        <v>-</v>
      </c>
    </row>
    <row r="37" spans="1:5" x14ac:dyDescent="0.2">
      <c r="A37" s="52" t="s">
        <v>6</v>
      </c>
      <c r="B37" s="53"/>
      <c r="C37" s="53"/>
      <c r="D37" s="54"/>
      <c r="E37" s="23">
        <f>COUNT(D7:D36)</f>
        <v>30</v>
      </c>
    </row>
    <row r="38" spans="1:5" x14ac:dyDescent="0.2">
      <c r="A38" s="52" t="s">
        <v>7</v>
      </c>
      <c r="B38" s="53"/>
      <c r="C38" s="53"/>
      <c r="D38" s="54"/>
      <c r="E38" s="23">
        <f>'M5'!E39+'M6'!E37</f>
        <v>175</v>
      </c>
    </row>
    <row r="39" spans="1:5" x14ac:dyDescent="0.2">
      <c r="A39" s="52" t="s">
        <v>8</v>
      </c>
      <c r="B39" s="53"/>
      <c r="C39" s="53"/>
      <c r="D39" s="54"/>
      <c r="E39" s="23">
        <f>COUNT(E7:E36)</f>
        <v>0</v>
      </c>
    </row>
    <row r="40" spans="1:5" x14ac:dyDescent="0.2">
      <c r="A40" s="52" t="s">
        <v>9</v>
      </c>
      <c r="B40" s="53"/>
      <c r="C40" s="53"/>
      <c r="D40" s="54"/>
      <c r="E40" s="23">
        <f>'M5'!E41+'M6'!E39</f>
        <v>27</v>
      </c>
    </row>
    <row r="41" spans="1:5" x14ac:dyDescent="0.2">
      <c r="A41" s="52" t="s">
        <v>10</v>
      </c>
      <c r="B41" s="53"/>
      <c r="C41" s="53"/>
      <c r="D41" s="54"/>
      <c r="E41" s="24">
        <f>AVERAGE(D7:D36)</f>
        <v>25.76</v>
      </c>
    </row>
    <row r="42" spans="1:5" ht="13.5" thickBot="1" x14ac:dyDescent="0.25">
      <c r="A42" s="56" t="s">
        <v>11</v>
      </c>
      <c r="B42" s="57"/>
      <c r="C42" s="57"/>
      <c r="D42" s="58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43282</v>
      </c>
      <c r="D7" s="5">
        <v>27.9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43283</v>
      </c>
      <c r="D8" s="8">
        <v>25.4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43284</v>
      </c>
      <c r="D9" s="8">
        <v>21.8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43285</v>
      </c>
      <c r="D10" s="9">
        <v>25.4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43286</v>
      </c>
      <c r="D11" s="3">
        <v>29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43287</v>
      </c>
      <c r="D12" s="3">
        <v>17.2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43288</v>
      </c>
      <c r="D13" s="3">
        <v>18.399999999999999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43289</v>
      </c>
      <c r="D14" s="3">
        <v>27.4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43290</v>
      </c>
      <c r="D15" s="3">
        <v>22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43291</v>
      </c>
      <c r="D16" s="3">
        <v>24.1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43292</v>
      </c>
      <c r="D17" s="4">
        <v>21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43293</v>
      </c>
      <c r="D18" s="2">
        <v>24.9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43294</v>
      </c>
      <c r="D19" s="2">
        <v>23.9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43295</v>
      </c>
      <c r="D20" s="2">
        <v>26.5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43296</v>
      </c>
      <c r="D21" s="41">
        <v>24.4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43297</v>
      </c>
      <c r="D22" s="2">
        <v>31.8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43298</v>
      </c>
      <c r="D23" s="2">
        <v>35.299999999999997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43299</v>
      </c>
      <c r="D24" s="10">
        <v>28.3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43300</v>
      </c>
      <c r="D25" s="3">
        <v>21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43301</v>
      </c>
      <c r="D26" s="3">
        <v>20.3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43302</v>
      </c>
      <c r="D27" s="4">
        <v>16.2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43303</v>
      </c>
      <c r="D28" s="2">
        <v>27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43304</v>
      </c>
      <c r="D29" s="2">
        <v>26.4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43305</v>
      </c>
      <c r="D30" s="10">
        <v>26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43306</v>
      </c>
      <c r="D31" s="3">
        <v>24.4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43307</v>
      </c>
      <c r="D32" s="3">
        <v>28.6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43308</v>
      </c>
      <c r="D33" s="3">
        <v>22.3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43309</v>
      </c>
      <c r="D34" s="40">
        <v>23.7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43310</v>
      </c>
      <c r="D35" s="2">
        <v>21.3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43311</v>
      </c>
      <c r="D36" s="2">
        <v>20.2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43312</v>
      </c>
      <c r="D37" s="2">
        <v>29</v>
      </c>
      <c r="E37" s="22" t="str">
        <f t="shared" si="0"/>
        <v>-</v>
      </c>
    </row>
    <row r="38" spans="1:5" x14ac:dyDescent="0.2">
      <c r="A38" s="52" t="s">
        <v>6</v>
      </c>
      <c r="B38" s="53"/>
      <c r="C38" s="53"/>
      <c r="D38" s="54"/>
      <c r="E38" s="23">
        <f>COUNT(D7:D37)</f>
        <v>31</v>
      </c>
    </row>
    <row r="39" spans="1:5" x14ac:dyDescent="0.2">
      <c r="A39" s="52" t="s">
        <v>7</v>
      </c>
      <c r="B39" s="53"/>
      <c r="C39" s="53"/>
      <c r="D39" s="54"/>
      <c r="E39" s="23">
        <f>'M6'!E38+'M7'!E38</f>
        <v>206</v>
      </c>
    </row>
    <row r="40" spans="1:5" x14ac:dyDescent="0.2">
      <c r="A40" s="52" t="s">
        <v>8</v>
      </c>
      <c r="B40" s="53"/>
      <c r="C40" s="53"/>
      <c r="D40" s="54"/>
      <c r="E40" s="23">
        <f>COUNT(E7:E37)</f>
        <v>0</v>
      </c>
    </row>
    <row r="41" spans="1:5" x14ac:dyDescent="0.2">
      <c r="A41" s="52" t="s">
        <v>9</v>
      </c>
      <c r="B41" s="53"/>
      <c r="C41" s="53"/>
      <c r="D41" s="54"/>
      <c r="E41" s="23">
        <f>'M6'!E40+'M7'!E40</f>
        <v>27</v>
      </c>
    </row>
    <row r="42" spans="1:5" x14ac:dyDescent="0.2">
      <c r="A42" s="52" t="s">
        <v>10</v>
      </c>
      <c r="B42" s="53"/>
      <c r="C42" s="53"/>
      <c r="D42" s="54"/>
      <c r="E42" s="24">
        <f>AVERAGE(D7:D37)</f>
        <v>24.551612903225806</v>
      </c>
    </row>
    <row r="43" spans="1:5" ht="13.5" thickBot="1" x14ac:dyDescent="0.25">
      <c r="A43" s="56" t="s">
        <v>11</v>
      </c>
      <c r="B43" s="57"/>
      <c r="C43" s="57"/>
      <c r="D43" s="58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43313</v>
      </c>
      <c r="D7" s="49">
        <v>32.4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43314</v>
      </c>
      <c r="D8" s="49">
        <v>32.1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43315</v>
      </c>
      <c r="D9" s="49">
        <v>33.1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43316</v>
      </c>
      <c r="D10" s="49">
        <v>38.4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43317</v>
      </c>
      <c r="D11" s="49">
        <v>54.7</v>
      </c>
      <c r="E11" s="22">
        <f t="shared" si="0"/>
        <v>1.0940000000000001</v>
      </c>
    </row>
    <row r="12" spans="1:5" x14ac:dyDescent="0.2">
      <c r="A12" s="20" t="s">
        <v>13</v>
      </c>
      <c r="B12" s="7" t="s">
        <v>12</v>
      </c>
      <c r="C12" s="47">
        <f t="shared" si="1"/>
        <v>43318</v>
      </c>
      <c r="D12" s="49">
        <v>46.1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43319</v>
      </c>
      <c r="D13" s="49">
        <v>24.3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43320</v>
      </c>
      <c r="D14" s="49">
        <v>43.4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43321</v>
      </c>
      <c r="D15" s="49">
        <v>21.1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43322</v>
      </c>
      <c r="D16" s="49">
        <v>21.9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43323</v>
      </c>
      <c r="D17" s="49">
        <v>23.5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43324</v>
      </c>
      <c r="D18" s="49">
        <v>25.1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43325</v>
      </c>
      <c r="D19" s="49">
        <v>30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43326</v>
      </c>
      <c r="D20" s="49">
        <v>26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43327</v>
      </c>
      <c r="D21" s="49">
        <v>37.1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43328</v>
      </c>
      <c r="D22" s="49">
        <v>31.8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43329</v>
      </c>
      <c r="D23" s="49">
        <v>36.299999999999997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43330</v>
      </c>
      <c r="D24" s="49">
        <v>48.6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43331</v>
      </c>
      <c r="D25" s="49">
        <v>27.6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43332</v>
      </c>
      <c r="D26" s="49">
        <v>25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43333</v>
      </c>
      <c r="D27" s="49">
        <v>31.7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43334</v>
      </c>
      <c r="D28" s="49">
        <v>28.1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43335</v>
      </c>
      <c r="D29" s="49">
        <v>34.4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43336</v>
      </c>
      <c r="D30" s="49">
        <v>19.3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43337</v>
      </c>
      <c r="D31" s="49">
        <v>25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43338</v>
      </c>
      <c r="D32" s="49">
        <v>28.1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43339</v>
      </c>
      <c r="D33" s="49">
        <v>10.4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43340</v>
      </c>
      <c r="D34" s="49">
        <v>45.9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43341</v>
      </c>
      <c r="D35" s="49">
        <v>34.4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43342</v>
      </c>
      <c r="D36" s="49">
        <v>44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43343</v>
      </c>
      <c r="D37" s="49">
        <v>35.1</v>
      </c>
      <c r="E37" s="22" t="str">
        <f>IF('[1]mes P10'!AF114&gt;50,'[1]mes P10'!AF114/50,IF('[1]mes P10'!AF114&lt;=50,"-"))</f>
        <v>-</v>
      </c>
    </row>
    <row r="38" spans="1:5" x14ac:dyDescent="0.2">
      <c r="A38" s="52" t="s">
        <v>6</v>
      </c>
      <c r="B38" s="53"/>
      <c r="C38" s="53"/>
      <c r="D38" s="66"/>
      <c r="E38" s="23">
        <f>COUNT(D7:D37)</f>
        <v>31</v>
      </c>
    </row>
    <row r="39" spans="1:5" x14ac:dyDescent="0.2">
      <c r="A39" s="52" t="s">
        <v>7</v>
      </c>
      <c r="B39" s="53"/>
      <c r="C39" s="53"/>
      <c r="D39" s="54"/>
      <c r="E39" s="23">
        <f>'M7'!E39+'M8'!E38</f>
        <v>237</v>
      </c>
    </row>
    <row r="40" spans="1:5" x14ac:dyDescent="0.2">
      <c r="A40" s="52" t="s">
        <v>8</v>
      </c>
      <c r="B40" s="53"/>
      <c r="C40" s="53"/>
      <c r="D40" s="54"/>
      <c r="E40" s="23">
        <f>COUNT(E7:E37)</f>
        <v>1</v>
      </c>
    </row>
    <row r="41" spans="1:5" x14ac:dyDescent="0.2">
      <c r="A41" s="52" t="s">
        <v>9</v>
      </c>
      <c r="B41" s="53"/>
      <c r="C41" s="53"/>
      <c r="D41" s="54"/>
      <c r="E41" s="23">
        <f>'M7'!E41+'M8'!E40</f>
        <v>28</v>
      </c>
    </row>
    <row r="42" spans="1:5" x14ac:dyDescent="0.2">
      <c r="A42" s="52" t="s">
        <v>10</v>
      </c>
      <c r="B42" s="53"/>
      <c r="C42" s="53"/>
      <c r="D42" s="54"/>
      <c r="E42" s="24">
        <f>AVERAGE(D7:D37)</f>
        <v>32.093548387096774</v>
      </c>
    </row>
    <row r="43" spans="1:5" ht="13.5" thickBot="1" x14ac:dyDescent="0.25">
      <c r="A43" s="56" t="s">
        <v>11</v>
      </c>
      <c r="B43" s="57"/>
      <c r="C43" s="57"/>
      <c r="D43" s="58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37" sqref="A37:D37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43344</v>
      </c>
      <c r="D7" s="50">
        <v>32.200000000000003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43345</v>
      </c>
      <c r="D8" s="50">
        <v>34.1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43346</v>
      </c>
      <c r="D9" s="50">
        <v>33.5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43347</v>
      </c>
      <c r="D10" s="50">
        <v>36.200000000000003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43348</v>
      </c>
      <c r="D11" s="50">
        <v>25.7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43349</v>
      </c>
      <c r="D12" s="50">
        <v>19.8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43350</v>
      </c>
      <c r="D13" s="50">
        <v>28.1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43351</v>
      </c>
      <c r="D14" s="50">
        <v>39.1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43352</v>
      </c>
      <c r="D15" s="50">
        <v>21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43353</v>
      </c>
      <c r="D16" s="50">
        <v>21.7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43354</v>
      </c>
      <c r="D17" s="50">
        <v>40.700000000000003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43355</v>
      </c>
      <c r="D18" s="50">
        <v>19.5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43356</v>
      </c>
      <c r="D19" s="50">
        <v>13.3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43357</v>
      </c>
      <c r="D20" s="50">
        <v>28.9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43358</v>
      </c>
      <c r="D21" s="50">
        <v>30.2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43359</v>
      </c>
      <c r="D22" s="50">
        <v>14.1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43360</v>
      </c>
      <c r="D23" s="50">
        <v>17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43361</v>
      </c>
      <c r="D24" s="50">
        <v>8.9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43362</v>
      </c>
      <c r="D25" s="50">
        <v>11.7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43363</v>
      </c>
      <c r="D26" s="50">
        <v>19.100000000000001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43364</v>
      </c>
      <c r="D27" s="50">
        <v>32.6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43365</v>
      </c>
      <c r="D28" s="50">
        <v>18.7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43366</v>
      </c>
      <c r="D29" s="50">
        <v>27.9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43367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43368</v>
      </c>
      <c r="D31" s="50">
        <v>8.9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43369</v>
      </c>
      <c r="D32" s="50">
        <v>9.6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43370</v>
      </c>
      <c r="D33" s="50">
        <v>12.7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43371</v>
      </c>
      <c r="D34" s="50">
        <v>9.6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43372</v>
      </c>
      <c r="D35" s="50">
        <v>16.7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43373</v>
      </c>
      <c r="D36" s="50">
        <v>22.9</v>
      </c>
      <c r="E36" s="22" t="str">
        <f t="shared" si="0"/>
        <v>-</v>
      </c>
    </row>
    <row r="37" spans="1:5" x14ac:dyDescent="0.2">
      <c r="A37" s="52" t="s">
        <v>6</v>
      </c>
      <c r="B37" s="53"/>
      <c r="C37" s="53"/>
      <c r="D37" s="66"/>
      <c r="E37" s="23">
        <f>COUNT(D7:D36)</f>
        <v>29</v>
      </c>
    </row>
    <row r="38" spans="1:5" x14ac:dyDescent="0.2">
      <c r="A38" s="52" t="s">
        <v>7</v>
      </c>
      <c r="B38" s="53"/>
      <c r="C38" s="53"/>
      <c r="D38" s="54"/>
      <c r="E38" s="23">
        <f>'M8'!E39+'M9'!E37</f>
        <v>266</v>
      </c>
    </row>
    <row r="39" spans="1:5" x14ac:dyDescent="0.2">
      <c r="A39" s="52" t="s">
        <v>8</v>
      </c>
      <c r="B39" s="53"/>
      <c r="C39" s="53"/>
      <c r="D39" s="54"/>
      <c r="E39" s="23">
        <f>COUNT(E7:E36)</f>
        <v>0</v>
      </c>
    </row>
    <row r="40" spans="1:5" x14ac:dyDescent="0.2">
      <c r="A40" s="52" t="s">
        <v>9</v>
      </c>
      <c r="B40" s="53"/>
      <c r="C40" s="53"/>
      <c r="D40" s="54"/>
      <c r="E40" s="23">
        <f>'M8'!E41+'M9'!E39</f>
        <v>28</v>
      </c>
    </row>
    <row r="41" spans="1:5" x14ac:dyDescent="0.2">
      <c r="A41" s="52" t="s">
        <v>10</v>
      </c>
      <c r="B41" s="53"/>
      <c r="C41" s="53"/>
      <c r="D41" s="54"/>
      <c r="E41" s="24">
        <f>AVERAGE(D7:D36)</f>
        <v>22.565517241379315</v>
      </c>
    </row>
    <row r="42" spans="1:5" ht="13.5" thickBot="1" x14ac:dyDescent="0.25">
      <c r="A42" s="56" t="s">
        <v>11</v>
      </c>
      <c r="B42" s="57"/>
      <c r="C42" s="57"/>
      <c r="D42" s="58"/>
      <c r="E42" s="25">
        <f>(E37/31)*100</f>
        <v>93.548387096774192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D10" sqref="D10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38.2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43374</v>
      </c>
      <c r="D7" s="5">
        <v>25.5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43375</v>
      </c>
      <c r="D8" s="8">
        <v>26.2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43376</v>
      </c>
      <c r="D9" s="8">
        <v>14.4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43377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43378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43379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43380</v>
      </c>
      <c r="D13" s="3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43381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43382</v>
      </c>
      <c r="D15" s="3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43383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43384</v>
      </c>
      <c r="D17" s="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43385</v>
      </c>
      <c r="D18" s="2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43386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43387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43388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43389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43390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43391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43392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43393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43394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43395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43396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43397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43398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43399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43400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43401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43402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43403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43404</v>
      </c>
      <c r="D37" s="2"/>
      <c r="E37" s="22" t="str">
        <f t="shared" si="0"/>
        <v>-</v>
      </c>
    </row>
    <row r="38" spans="1:5" x14ac:dyDescent="0.2">
      <c r="A38" s="52" t="s">
        <v>6</v>
      </c>
      <c r="B38" s="53"/>
      <c r="C38" s="53"/>
      <c r="D38" s="54"/>
      <c r="E38" s="23">
        <f>COUNT(D7:D37)</f>
        <v>3</v>
      </c>
    </row>
    <row r="39" spans="1:5" x14ac:dyDescent="0.2">
      <c r="A39" s="52" t="s">
        <v>7</v>
      </c>
      <c r="B39" s="53"/>
      <c r="C39" s="53"/>
      <c r="D39" s="54"/>
      <c r="E39" s="23">
        <f>'M9'!E38+'M10'!E38</f>
        <v>269</v>
      </c>
    </row>
    <row r="40" spans="1:5" x14ac:dyDescent="0.2">
      <c r="A40" s="52" t="s">
        <v>8</v>
      </c>
      <c r="B40" s="53"/>
      <c r="C40" s="53"/>
      <c r="D40" s="54"/>
      <c r="E40" s="23">
        <f>COUNT(E7:E37)</f>
        <v>0</v>
      </c>
    </row>
    <row r="41" spans="1:5" x14ac:dyDescent="0.2">
      <c r="A41" s="52" t="s">
        <v>9</v>
      </c>
      <c r="B41" s="53"/>
      <c r="C41" s="53"/>
      <c r="D41" s="54"/>
      <c r="E41" s="23">
        <f>'M9'!E40+'M10'!E40</f>
        <v>28</v>
      </c>
    </row>
    <row r="42" spans="1:5" x14ac:dyDescent="0.2">
      <c r="A42" s="52" t="s">
        <v>10</v>
      </c>
      <c r="B42" s="53"/>
      <c r="C42" s="53"/>
      <c r="D42" s="54"/>
      <c r="E42" s="24">
        <f>AVERAGE(D7:D37)</f>
        <v>22.033333333333335</v>
      </c>
    </row>
    <row r="43" spans="1:5" ht="13.5" thickBot="1" x14ac:dyDescent="0.25">
      <c r="A43" s="56" t="s">
        <v>11</v>
      </c>
      <c r="B43" s="57"/>
      <c r="C43" s="57"/>
      <c r="D43" s="58"/>
      <c r="E43" s="25">
        <f>(E38/31)*100</f>
        <v>9.67741935483871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27" sqref="H27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43405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43406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43407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43408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43409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43410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43411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43412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43413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43414</v>
      </c>
      <c r="D16" s="3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43415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43416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43417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43418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43419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43420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43421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43422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43423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43424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43425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43426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43427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43428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43429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43430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43431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43432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43433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43434</v>
      </c>
      <c r="D36" s="2"/>
      <c r="E36" s="22" t="str">
        <f t="shared" si="0"/>
        <v>-</v>
      </c>
    </row>
    <row r="37" spans="1:5" x14ac:dyDescent="0.2">
      <c r="A37" s="52" t="s">
        <v>6</v>
      </c>
      <c r="B37" s="53"/>
      <c r="C37" s="53"/>
      <c r="D37" s="54"/>
      <c r="E37" s="23">
        <f>COUNT(D7:D36)</f>
        <v>0</v>
      </c>
    </row>
    <row r="38" spans="1:5" x14ac:dyDescent="0.2">
      <c r="A38" s="52" t="s">
        <v>7</v>
      </c>
      <c r="B38" s="53"/>
      <c r="C38" s="53"/>
      <c r="D38" s="54"/>
      <c r="E38" s="23">
        <f>'M10'!E39+'M11'!E37</f>
        <v>269</v>
      </c>
    </row>
    <row r="39" spans="1:5" x14ac:dyDescent="0.2">
      <c r="A39" s="52" t="s">
        <v>8</v>
      </c>
      <c r="B39" s="53"/>
      <c r="C39" s="53"/>
      <c r="D39" s="54"/>
      <c r="E39" s="23">
        <f>COUNT(E7:E36)</f>
        <v>0</v>
      </c>
    </row>
    <row r="40" spans="1:5" x14ac:dyDescent="0.2">
      <c r="A40" s="52" t="s">
        <v>9</v>
      </c>
      <c r="B40" s="53"/>
      <c r="C40" s="53"/>
      <c r="D40" s="54"/>
      <c r="E40" s="23">
        <f>'M10'!E41+'M11'!E39</f>
        <v>28</v>
      </c>
    </row>
    <row r="41" spans="1:5" x14ac:dyDescent="0.2">
      <c r="A41" s="52" t="s">
        <v>10</v>
      </c>
      <c r="B41" s="53"/>
      <c r="C41" s="53"/>
      <c r="D41" s="54"/>
      <c r="E41" s="24" t="e">
        <f>AVERAGE(D7:D36)</f>
        <v>#DIV/0!</v>
      </c>
    </row>
    <row r="42" spans="1:5" ht="13.5" thickBot="1" x14ac:dyDescent="0.25">
      <c r="A42" s="56" t="s">
        <v>11</v>
      </c>
      <c r="B42" s="57"/>
      <c r="C42" s="57"/>
      <c r="D42" s="58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0" t="s">
        <v>16</v>
      </c>
      <c r="B1" s="61"/>
      <c r="C1" s="61"/>
      <c r="D1" s="61"/>
      <c r="E1" s="61"/>
    </row>
    <row r="2" spans="1:5" ht="13.5" thickBot="1" x14ac:dyDescent="0.25">
      <c r="A2" s="62"/>
      <c r="B2" s="61"/>
      <c r="C2" s="61"/>
      <c r="D2" s="61"/>
      <c r="E2" s="61"/>
    </row>
    <row r="3" spans="1:5" ht="25.5" x14ac:dyDescent="0.2">
      <c r="A3" s="63" t="s">
        <v>0</v>
      </c>
      <c r="B3" s="63" t="s">
        <v>1</v>
      </c>
      <c r="C3" s="63" t="s">
        <v>2</v>
      </c>
      <c r="D3" s="16" t="s">
        <v>3</v>
      </c>
      <c r="E3" s="16" t="s">
        <v>4</v>
      </c>
    </row>
    <row r="4" spans="1:5" ht="25.5" x14ac:dyDescent="0.2">
      <c r="A4" s="64"/>
      <c r="B4" s="64"/>
      <c r="C4" s="64"/>
      <c r="D4" s="34" t="s">
        <v>14</v>
      </c>
      <c r="E4" s="1" t="s">
        <v>5</v>
      </c>
    </row>
    <row r="5" spans="1:5" ht="15" thickBot="1" x14ac:dyDescent="0.25">
      <c r="A5" s="65"/>
      <c r="B5" s="65"/>
      <c r="C5" s="65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43435</v>
      </c>
      <c r="D7" s="18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43436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43437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43438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43439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43440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43441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43442</v>
      </c>
      <c r="D14" s="18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43443</v>
      </c>
      <c r="D15" s="18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43444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43445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43446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43447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43448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43449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43450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43451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43452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43453</v>
      </c>
      <c r="D25" s="1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43454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43455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43456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43457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43458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43459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43460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43461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43462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43463</v>
      </c>
      <c r="D35" s="1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43464</v>
      </c>
      <c r="D36" s="1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43465</v>
      </c>
      <c r="D37" s="19"/>
      <c r="E37" s="22" t="str">
        <f t="shared" si="0"/>
        <v>-</v>
      </c>
    </row>
    <row r="38" spans="1:5" x14ac:dyDescent="0.2">
      <c r="A38" s="52" t="s">
        <v>6</v>
      </c>
      <c r="B38" s="53"/>
      <c r="C38" s="53"/>
      <c r="D38" s="54"/>
      <c r="E38" s="23">
        <f>COUNT(D7:D37)</f>
        <v>0</v>
      </c>
    </row>
    <row r="39" spans="1:5" x14ac:dyDescent="0.2">
      <c r="A39" s="52" t="s">
        <v>7</v>
      </c>
      <c r="B39" s="53"/>
      <c r="C39" s="53"/>
      <c r="D39" s="54"/>
      <c r="E39" s="23">
        <f>'M11'!E38+'M12'!E38</f>
        <v>269</v>
      </c>
    </row>
    <row r="40" spans="1:5" x14ac:dyDescent="0.2">
      <c r="A40" s="52" t="s">
        <v>8</v>
      </c>
      <c r="B40" s="53"/>
      <c r="C40" s="53"/>
      <c r="D40" s="54"/>
      <c r="E40" s="23">
        <f>COUNT(E7:E37)</f>
        <v>0</v>
      </c>
    </row>
    <row r="41" spans="1:5" x14ac:dyDescent="0.2">
      <c r="A41" s="52" t="s">
        <v>9</v>
      </c>
      <c r="B41" s="53"/>
      <c r="C41" s="53"/>
      <c r="D41" s="54"/>
      <c r="E41" s="23">
        <f>'M11'!E40+'M12'!E40</f>
        <v>28</v>
      </c>
    </row>
    <row r="42" spans="1:5" x14ac:dyDescent="0.2">
      <c r="A42" s="52" t="s">
        <v>10</v>
      </c>
      <c r="B42" s="53"/>
      <c r="C42" s="53"/>
      <c r="D42" s="54"/>
      <c r="E42" s="24" t="e">
        <f>AVERAGE(D7:D37)</f>
        <v>#DIV/0!</v>
      </c>
    </row>
    <row r="43" spans="1:5" ht="13.5" thickBot="1" x14ac:dyDescent="0.25">
      <c r="A43" s="56" t="s">
        <v>11</v>
      </c>
      <c r="B43" s="57"/>
      <c r="C43" s="57"/>
      <c r="D43" s="58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2018-10-30T13:31:16Z</dcterms:modified>
</cp:coreProperties>
</file>